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JanSu\Desktop\"/>
    </mc:Choice>
  </mc:AlternateContent>
  <bookViews>
    <workbookView xWindow="0" yWindow="0" windowWidth="27630" windowHeight="12195" activeTab="1"/>
  </bookViews>
  <sheets>
    <sheet name="2018" sheetId="1" r:id="rId1"/>
    <sheet name="2019,2020" sheetId="2" r:id="rId2"/>
  </sheets>
  <calcPr calcId="171027"/>
</workbook>
</file>

<file path=xl/calcChain.xml><?xml version="1.0" encoding="utf-8"?>
<calcChain xmlns="http://schemas.openxmlformats.org/spreadsheetml/2006/main">
  <c r="G65" i="1" l="1"/>
  <c r="F65" i="1"/>
  <c r="F67" i="1" s="1"/>
  <c r="C65" i="1"/>
  <c r="B65" i="1"/>
  <c r="D65" i="1" s="1"/>
  <c r="G47" i="1"/>
  <c r="G37" i="1"/>
  <c r="G32" i="1"/>
  <c r="H32" i="1" s="1"/>
  <c r="G25" i="1"/>
  <c r="G53" i="1" s="1"/>
  <c r="G14" i="1"/>
  <c r="F47" i="1"/>
  <c r="F37" i="1"/>
  <c r="F32" i="1"/>
  <c r="F25" i="1"/>
  <c r="F14" i="1"/>
  <c r="H14" i="1" s="1"/>
  <c r="C47" i="1"/>
  <c r="D47" i="1" s="1"/>
  <c r="C37" i="1"/>
  <c r="D37" i="1" s="1"/>
  <c r="C32" i="1"/>
  <c r="C25" i="1"/>
  <c r="C14" i="1"/>
  <c r="C53" i="1" s="1"/>
  <c r="B47" i="1"/>
  <c r="B37" i="1"/>
  <c r="B32" i="1"/>
  <c r="B25" i="1"/>
  <c r="B14" i="1"/>
  <c r="B53" i="1" s="1"/>
  <c r="B67" i="1" s="1"/>
  <c r="G47" i="2"/>
  <c r="G37" i="2"/>
  <c r="H37" i="2"/>
  <c r="G32" i="2"/>
  <c r="G53" i="2" s="1"/>
  <c r="H53" i="2" s="1"/>
  <c r="G25" i="2"/>
  <c r="G14" i="2"/>
  <c r="H14" i="2" s="1"/>
  <c r="B47" i="2"/>
  <c r="D47" i="2"/>
  <c r="B37" i="2"/>
  <c r="B32" i="2"/>
  <c r="B25" i="2"/>
  <c r="B53" i="2"/>
  <c r="B67" i="2" s="1"/>
  <c r="B14" i="2"/>
  <c r="F65" i="2"/>
  <c r="F47" i="2"/>
  <c r="H47" i="2" s="1"/>
  <c r="F37" i="2"/>
  <c r="F32" i="2"/>
  <c r="F25" i="2"/>
  <c r="H25" i="2" s="1"/>
  <c r="F14" i="2"/>
  <c r="F53" i="2" s="1"/>
  <c r="G65" i="2"/>
  <c r="G67" i="2" s="1"/>
  <c r="C65" i="2"/>
  <c r="B65" i="2"/>
  <c r="D65" i="2"/>
  <c r="H62" i="2"/>
  <c r="D62" i="2"/>
  <c r="H61" i="2"/>
  <c r="D61" i="2"/>
  <c r="D59" i="2"/>
  <c r="H58" i="2"/>
  <c r="D58" i="2"/>
  <c r="H57" i="2"/>
  <c r="D57" i="2"/>
  <c r="H51" i="2"/>
  <c r="D51" i="2"/>
  <c r="H50" i="2"/>
  <c r="D50" i="2"/>
  <c r="C47" i="2"/>
  <c r="H45" i="2"/>
  <c r="D45" i="2"/>
  <c r="H44" i="2"/>
  <c r="D44" i="2"/>
  <c r="H43" i="2"/>
  <c r="D43" i="2"/>
  <c r="H42" i="2"/>
  <c r="D42" i="2"/>
  <c r="H39" i="2"/>
  <c r="D39" i="2"/>
  <c r="C37" i="2"/>
  <c r="H33" i="2"/>
  <c r="D33" i="2"/>
  <c r="C32" i="2"/>
  <c r="D32" i="2" s="1"/>
  <c r="H30" i="2"/>
  <c r="D30" i="2"/>
  <c r="H29" i="2"/>
  <c r="D29" i="2"/>
  <c r="H28" i="2"/>
  <c r="D28" i="2"/>
  <c r="H27" i="2"/>
  <c r="D27" i="2"/>
  <c r="H26" i="2"/>
  <c r="D26" i="2"/>
  <c r="C25" i="2"/>
  <c r="D25" i="2" s="1"/>
  <c r="H23" i="2"/>
  <c r="D23" i="2"/>
  <c r="H22" i="2"/>
  <c r="D22" i="2"/>
  <c r="H21" i="2"/>
  <c r="D21" i="2"/>
  <c r="H20" i="2"/>
  <c r="D20" i="2"/>
  <c r="H16" i="2"/>
  <c r="D16" i="2"/>
  <c r="H15" i="2"/>
  <c r="D15" i="2"/>
  <c r="C14" i="2"/>
  <c r="D32" i="1"/>
  <c r="H47" i="1"/>
  <c r="D15" i="1"/>
  <c r="H15" i="1"/>
  <c r="D16" i="1"/>
  <c r="H16" i="1"/>
  <c r="D20" i="1"/>
  <c r="H20" i="1"/>
  <c r="D21" i="1"/>
  <c r="H21" i="1"/>
  <c r="D22" i="1"/>
  <c r="H22" i="1"/>
  <c r="D23" i="1"/>
  <c r="H23" i="1"/>
  <c r="D26" i="1"/>
  <c r="H26" i="1"/>
  <c r="D27" i="1"/>
  <c r="H27" i="1"/>
  <c r="D28" i="1"/>
  <c r="H28" i="1"/>
  <c r="D29" i="1"/>
  <c r="H29" i="1"/>
  <c r="D30" i="1"/>
  <c r="H30" i="1"/>
  <c r="D33" i="1"/>
  <c r="H33" i="1"/>
  <c r="D39" i="1"/>
  <c r="H39" i="1"/>
  <c r="D42" i="1"/>
  <c r="H42" i="1"/>
  <c r="D43" i="1"/>
  <c r="H43" i="1"/>
  <c r="D44" i="1"/>
  <c r="H44" i="1"/>
  <c r="D45" i="1"/>
  <c r="H45" i="1"/>
  <c r="D50" i="1"/>
  <c r="H50" i="1"/>
  <c r="D51" i="1"/>
  <c r="H51" i="1"/>
  <c r="D57" i="1"/>
  <c r="H57" i="1"/>
  <c r="D58" i="1"/>
  <c r="H58" i="1"/>
  <c r="D59" i="1"/>
  <c r="D61" i="1"/>
  <c r="H61" i="1"/>
  <c r="D62" i="1"/>
  <c r="H62" i="1"/>
  <c r="D25" i="1"/>
  <c r="H65" i="1"/>
  <c r="F53" i="1"/>
  <c r="H37" i="1"/>
  <c r="D37" i="2"/>
  <c r="D14" i="2"/>
  <c r="G67" i="1" l="1"/>
  <c r="H53" i="1"/>
  <c r="C67" i="1"/>
  <c r="D53" i="1"/>
  <c r="F67" i="2"/>
  <c r="H65" i="2"/>
  <c r="C53" i="2"/>
  <c r="D14" i="1"/>
  <c r="H25" i="1"/>
  <c r="H32" i="2"/>
  <c r="D53" i="2" l="1"/>
  <c r="C67" i="2"/>
</calcChain>
</file>

<file path=xl/sharedStrings.xml><?xml version="1.0" encoding="utf-8"?>
<sst xmlns="http://schemas.openxmlformats.org/spreadsheetml/2006/main" count="134" uniqueCount="61">
  <si>
    <t>Zařízení :</t>
  </si>
  <si>
    <t>Druh činnosti :</t>
  </si>
  <si>
    <t>Kapacita zařízení :</t>
  </si>
  <si>
    <t>Počet zaměstnanců :</t>
  </si>
  <si>
    <t xml:space="preserve">            hlavní činnnost</t>
  </si>
  <si>
    <t xml:space="preserve">      hospodářská činnost</t>
  </si>
  <si>
    <t>Náklady :</t>
  </si>
  <si>
    <t>% plnění</t>
  </si>
  <si>
    <t>Materiálové náklady</t>
  </si>
  <si>
    <t>Potraviny</t>
  </si>
  <si>
    <t>Materiál</t>
  </si>
  <si>
    <t>Energie</t>
  </si>
  <si>
    <t>Elektrická energie</t>
  </si>
  <si>
    <t>Plyn</t>
  </si>
  <si>
    <t>Voda</t>
  </si>
  <si>
    <t>Pára</t>
  </si>
  <si>
    <t>Služby</t>
  </si>
  <si>
    <t>Opravy a udržování - ÚVO</t>
  </si>
  <si>
    <t>Opravy a udržování</t>
  </si>
  <si>
    <t>Ostatní služby</t>
  </si>
  <si>
    <t>Osobní náklady</t>
  </si>
  <si>
    <t>Zákonné soc. pojištění</t>
  </si>
  <si>
    <t>Zákonné soc. náklady - FKSP</t>
  </si>
  <si>
    <t>Ostatní náklady</t>
  </si>
  <si>
    <t>Jiné ostatní náklady</t>
  </si>
  <si>
    <t>Odpisy</t>
  </si>
  <si>
    <t>Náklady celkem</t>
  </si>
  <si>
    <t>Výnosy:</t>
  </si>
  <si>
    <t>Tržby z prodeje služeb</t>
  </si>
  <si>
    <t>Úroky</t>
  </si>
  <si>
    <t>Ostatní výnosy</t>
  </si>
  <si>
    <t>Ostatní výnosy - školné</t>
  </si>
  <si>
    <t>- použití zisku z HČ</t>
  </si>
  <si>
    <t>Výnosy celkem</t>
  </si>
  <si>
    <t>Dotace zřizovatele</t>
  </si>
  <si>
    <t xml:space="preserve">  plánovaný</t>
  </si>
  <si>
    <t xml:space="preserve">  zisk z HČ</t>
  </si>
  <si>
    <t>Razítko:</t>
  </si>
  <si>
    <t>DDHM</t>
  </si>
  <si>
    <r>
      <t xml:space="preserve">Majetek </t>
    </r>
    <r>
      <rPr>
        <sz val="8"/>
        <rFont val="Arial"/>
        <family val="2"/>
        <charset val="238"/>
      </rPr>
      <t>do 3.000 Kč</t>
    </r>
  </si>
  <si>
    <t>rok 2017</t>
  </si>
  <si>
    <t>Návrh rozpočtu na rok 2018</t>
  </si>
  <si>
    <t>rok 2018</t>
  </si>
  <si>
    <t>v Kč</t>
  </si>
  <si>
    <t>Mzdové náklady - KÚ</t>
  </si>
  <si>
    <t>Ostaní výnosy - KÚ</t>
  </si>
  <si>
    <r>
      <t>Mzdové nákl.</t>
    </r>
    <r>
      <rPr>
        <sz val="7"/>
        <rFont val="Arial"/>
        <family val="2"/>
        <charset val="238"/>
      </rPr>
      <t>účelově vázané rozvoz</t>
    </r>
  </si>
  <si>
    <r>
      <t>Mzdové nákl.</t>
    </r>
    <r>
      <rPr>
        <sz val="7"/>
        <rFont val="Arial"/>
        <family val="2"/>
        <charset val="238"/>
      </rPr>
      <t>účelově vázané dozor</t>
    </r>
  </si>
  <si>
    <t>Čerpání fondu odměn</t>
  </si>
  <si>
    <t>Finanční náklady</t>
  </si>
  <si>
    <t>Krajdlová Jiřina</t>
  </si>
  <si>
    <t>Zařízení školního stravování Žižkova 1 Krnov okres Bruntál</t>
  </si>
  <si>
    <t>příspěvková organizace</t>
  </si>
  <si>
    <t>příprava hlavního jídla pro školní stravování</t>
  </si>
  <si>
    <t>STŘEDNĚDOBÝ VÝHLED na rok 2019 a rok 2020</t>
  </si>
  <si>
    <t>rok 2019</t>
  </si>
  <si>
    <t>rok 2020</t>
  </si>
  <si>
    <t>Zpracoval:     Jiřina Krajdlová</t>
  </si>
  <si>
    <t>Majetek do 3.000 Kč</t>
  </si>
  <si>
    <t>Mzdové nákl.účelově vázané rozvoz</t>
  </si>
  <si>
    <t>Mzdové nákl.účelově vázané dozor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</si>
</sst>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b/>
      <sz val="10"/>
      <name val="Arial"/>
      <charset val="238"/>
    </font>
    <font>
      <b/>
      <sz val="10"/>
      <name val="Arial"/>
      <charset val="238"/>
    </font>
    <font>
      <sz val="8"/>
      <name val="Arial"/>
      <charset val="238"/>
    </font>
    <font>
      <b/>
      <sz val="8"/>
      <name val="Arial"/>
      <charset val="238"/>
    </font>
    <font>
      <b/>
      <sz val="12"/>
      <name val="Arial"/>
      <charset val="238"/>
    </font>
    <font>
      <b/>
      <u/>
      <sz val="12"/>
      <name val="Arial"/>
      <charset val="238"/>
    </font>
    <font>
      <b/>
      <u/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lightGray">
        <fgColor indexed="11"/>
        <bgColor indexed="1"/>
      </patternFill>
    </fill>
    <fill>
      <patternFill patternType="lightGray">
        <fgColor indexed="13"/>
        <bgColor indexed="1"/>
      </patternFill>
    </fill>
  </fills>
  <borders count="4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/>
      <right style="thin">
        <color indexed="0"/>
      </right>
      <top style="thin">
        <color indexed="8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4" xfId="0" applyFont="1" applyBorder="1"/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5" xfId="0" applyNumberFormat="1" applyFont="1" applyBorder="1"/>
    <xf numFmtId="2" fontId="3" fillId="0" borderId="3" xfId="0" applyNumberFormat="1" applyFont="1" applyBorder="1"/>
    <xf numFmtId="2" fontId="3" fillId="0" borderId="0" xfId="0" applyNumberFormat="1" applyFont="1"/>
    <xf numFmtId="0" fontId="3" fillId="0" borderId="0" xfId="0" applyNumberFormat="1" applyFont="1"/>
    <xf numFmtId="0" fontId="4" fillId="0" borderId="4" xfId="0" applyFont="1" applyBorder="1" applyAlignment="1">
      <alignment horizontal="center"/>
    </xf>
    <xf numFmtId="0" fontId="2" fillId="3" borderId="0" xfId="0" applyFont="1" applyFill="1"/>
    <xf numFmtId="2" fontId="4" fillId="0" borderId="4" xfId="0" applyNumberFormat="1" applyFont="1" applyBorder="1"/>
    <xf numFmtId="2" fontId="3" fillId="0" borderId="6" xfId="0" applyNumberFormat="1" applyFont="1" applyBorder="1"/>
    <xf numFmtId="2" fontId="3" fillId="0" borderId="7" xfId="0" applyNumberFormat="1" applyFont="1" applyBorder="1"/>
    <xf numFmtId="2" fontId="3" fillId="0" borderId="8" xfId="0" applyNumberFormat="1" applyFont="1" applyBorder="1"/>
    <xf numFmtId="0" fontId="3" fillId="0" borderId="9" xfId="0" applyFont="1" applyBorder="1"/>
    <xf numFmtId="0" fontId="2" fillId="2" borderId="6" xfId="0" applyFont="1" applyFill="1" applyBorder="1"/>
    <xf numFmtId="0" fontId="0" fillId="0" borderId="8" xfId="0" applyBorder="1"/>
    <xf numFmtId="0" fontId="3" fillId="0" borderId="8" xfId="0" applyFont="1" applyBorder="1"/>
    <xf numFmtId="2" fontId="3" fillId="0" borderId="10" xfId="0" applyNumberFormat="1" applyFont="1" applyBorder="1"/>
    <xf numFmtId="10" fontId="0" fillId="0" borderId="0" xfId="0" applyNumberFormat="1"/>
    <xf numFmtId="0" fontId="0" fillId="0" borderId="4" xfId="0" applyBorder="1"/>
    <xf numFmtId="2" fontId="3" fillId="0" borderId="4" xfId="0" applyNumberFormat="1" applyFont="1" applyBorder="1"/>
    <xf numFmtId="0" fontId="0" fillId="0" borderId="11" xfId="0" applyNumberFormat="1" applyBorder="1"/>
    <xf numFmtId="0" fontId="0" fillId="0" borderId="11" xfId="0" applyBorder="1"/>
    <xf numFmtId="0" fontId="3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2" fillId="0" borderId="16" xfId="0" applyFont="1" applyBorder="1"/>
    <xf numFmtId="0" fontId="0" fillId="0" borderId="17" xfId="0" applyFont="1" applyBorder="1"/>
    <xf numFmtId="0" fontId="0" fillId="0" borderId="13" xfId="0" applyFont="1" applyBorder="1"/>
    <xf numFmtId="0" fontId="0" fillId="0" borderId="13" xfId="0" applyNumberFormat="1" applyFont="1" applyBorder="1"/>
    <xf numFmtId="0" fontId="0" fillId="0" borderId="18" xfId="0" applyBorder="1"/>
    <xf numFmtId="0" fontId="7" fillId="0" borderId="0" xfId="0" applyFont="1"/>
    <xf numFmtId="3" fontId="3" fillId="0" borderId="0" xfId="0" applyNumberFormat="1" applyFont="1"/>
    <xf numFmtId="3" fontId="6" fillId="0" borderId="0" xfId="0" applyNumberFormat="1" applyFont="1" applyAlignment="1">
      <alignment horizontal="left"/>
    </xf>
    <xf numFmtId="3" fontId="0" fillId="3" borderId="0" xfId="0" applyNumberFormat="1" applyFill="1"/>
    <xf numFmtId="0" fontId="2" fillId="4" borderId="19" xfId="0" applyFont="1" applyFill="1" applyBorder="1"/>
    <xf numFmtId="0" fontId="2" fillId="4" borderId="20" xfId="0" applyFont="1" applyFill="1" applyBorder="1"/>
    <xf numFmtId="0" fontId="5" fillId="3" borderId="21" xfId="0" applyNumberFormat="1" applyFont="1" applyFill="1" applyBorder="1"/>
    <xf numFmtId="0" fontId="0" fillId="0" borderId="22" xfId="0" applyNumberFormat="1" applyBorder="1"/>
    <xf numFmtId="0" fontId="0" fillId="0" borderId="23" xfId="0" applyNumberFormat="1" applyBorder="1"/>
    <xf numFmtId="3" fontId="1" fillId="4" borderId="4" xfId="0" applyNumberFormat="1" applyFont="1" applyFill="1" applyBorder="1" applyAlignment="1">
      <alignment horizontal="center"/>
    </xf>
    <xf numFmtId="4" fontId="4" fillId="0" borderId="16" xfId="0" applyNumberFormat="1" applyFont="1" applyBorder="1"/>
    <xf numFmtId="4" fontId="2" fillId="0" borderId="15" xfId="0" applyNumberFormat="1" applyFont="1" applyBorder="1"/>
    <xf numFmtId="4" fontId="0" fillId="0" borderId="22" xfId="0" applyNumberFormat="1" applyBorder="1"/>
    <xf numFmtId="4" fontId="3" fillId="0" borderId="12" xfId="0" applyNumberFormat="1" applyFont="1" applyBorder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3" xfId="0" applyNumberFormat="1" applyFont="1" applyBorder="1"/>
    <xf numFmtId="4" fontId="4" fillId="0" borderId="13" xfId="0" applyNumberFormat="1" applyFont="1" applyBorder="1"/>
    <xf numFmtId="4" fontId="3" fillId="0" borderId="24" xfId="0" applyNumberFormat="1" applyFont="1" applyBorder="1"/>
    <xf numFmtId="4" fontId="0" fillId="0" borderId="24" xfId="0" applyNumberFormat="1" applyBorder="1"/>
    <xf numFmtId="4" fontId="0" fillId="0" borderId="3" xfId="0" applyNumberFormat="1" applyBorder="1"/>
    <xf numFmtId="4" fontId="3" fillId="0" borderId="11" xfId="0" applyNumberFormat="1" applyFont="1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13" xfId="0" applyNumberFormat="1" applyBorder="1"/>
    <xf numFmtId="4" fontId="3" fillId="0" borderId="3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2" fillId="0" borderId="16" xfId="0" applyNumberFormat="1" applyFont="1" applyBorder="1"/>
    <xf numFmtId="4" fontId="4" fillId="0" borderId="15" xfId="0" applyNumberFormat="1" applyFont="1" applyBorder="1"/>
    <xf numFmtId="4" fontId="3" fillId="0" borderId="14" xfId="0" applyNumberFormat="1" applyFont="1" applyBorder="1"/>
    <xf numFmtId="4" fontId="0" fillId="0" borderId="2" xfId="0" applyNumberFormat="1" applyBorder="1"/>
    <xf numFmtId="4" fontId="0" fillId="0" borderId="18" xfId="0" applyNumberFormat="1" applyBorder="1"/>
    <xf numFmtId="4" fontId="4" fillId="0" borderId="6" xfId="0" applyNumberFormat="1" applyFont="1" applyBorder="1"/>
    <xf numFmtId="4" fontId="2" fillId="0" borderId="6" xfId="0" applyNumberFormat="1" applyFont="1" applyBorder="1"/>
    <xf numFmtId="4" fontId="2" fillId="0" borderId="13" xfId="0" applyNumberFormat="1" applyFont="1" applyBorder="1"/>
    <xf numFmtId="4" fontId="0" fillId="0" borderId="4" xfId="0" applyNumberFormat="1" applyBorder="1"/>
    <xf numFmtId="2" fontId="3" fillId="0" borderId="0" xfId="0" applyNumberFormat="1" applyFont="1" applyBorder="1"/>
    <xf numFmtId="0" fontId="10" fillId="0" borderId="4" xfId="0" applyFont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0" fontId="9" fillId="0" borderId="25" xfId="0" applyNumberFormat="1" applyFont="1" applyBorder="1"/>
    <xf numFmtId="4" fontId="0" fillId="0" borderId="8" xfId="0" applyNumberFormat="1" applyBorder="1"/>
    <xf numFmtId="4" fontId="0" fillId="0" borderId="26" xfId="0" applyNumberFormat="1" applyBorder="1"/>
    <xf numFmtId="4" fontId="0" fillId="0" borderId="1" xfId="0" applyNumberFormat="1" applyBorder="1"/>
    <xf numFmtId="4" fontId="4" fillId="2" borderId="6" xfId="0" applyNumberFormat="1" applyFont="1" applyFill="1" applyBorder="1"/>
    <xf numFmtId="4" fontId="2" fillId="3" borderId="6" xfId="0" applyNumberFormat="1" applyFont="1" applyFill="1" applyBorder="1"/>
    <xf numFmtId="4" fontId="0" fillId="0" borderId="25" xfId="0" applyNumberFormat="1" applyBorder="1"/>
    <xf numFmtId="4" fontId="2" fillId="2" borderId="6" xfId="0" applyNumberFormat="1" applyFont="1" applyFill="1" applyBorder="1"/>
    <xf numFmtId="3" fontId="8" fillId="0" borderId="22" xfId="0" applyNumberFormat="1" applyFont="1" applyBorder="1"/>
    <xf numFmtId="3" fontId="8" fillId="0" borderId="12" xfId="0" applyNumberFormat="1" applyFont="1" applyBorder="1"/>
    <xf numFmtId="3" fontId="8" fillId="0" borderId="13" xfId="0" applyNumberFormat="1" applyFont="1" applyBorder="1"/>
    <xf numFmtId="3" fontId="8" fillId="0" borderId="17" xfId="0" applyNumberFormat="1" applyFont="1" applyBorder="1"/>
    <xf numFmtId="3" fontId="8" fillId="0" borderId="3" xfId="0" applyNumberFormat="1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3" fontId="3" fillId="0" borderId="8" xfId="0" applyNumberFormat="1" applyFont="1" applyBorder="1"/>
    <xf numFmtId="3" fontId="3" fillId="0" borderId="1" xfId="0" applyNumberFormat="1" applyFont="1" applyBorder="1"/>
    <xf numFmtId="2" fontId="3" fillId="0" borderId="27" xfId="0" applyNumberFormat="1" applyFont="1" applyBorder="1"/>
    <xf numFmtId="4" fontId="2" fillId="0" borderId="8" xfId="0" applyNumberFormat="1" applyFont="1" applyBorder="1"/>
    <xf numFmtId="4" fontId="0" fillId="0" borderId="28" xfId="0" applyNumberFormat="1" applyBorder="1"/>
    <xf numFmtId="4" fontId="0" fillId="0" borderId="29" xfId="0" applyNumberFormat="1" applyBorder="1"/>
    <xf numFmtId="3" fontId="8" fillId="0" borderId="2" xfId="0" applyNumberFormat="1" applyFont="1" applyBorder="1"/>
    <xf numFmtId="3" fontId="8" fillId="0" borderId="28" xfId="0" applyNumberFormat="1" applyFont="1" applyBorder="1"/>
    <xf numFmtId="3" fontId="2" fillId="3" borderId="0" xfId="0" applyNumberFormat="1" applyFont="1" applyFill="1"/>
    <xf numFmtId="3" fontId="4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13" xfId="0" applyNumberFormat="1" applyFont="1" applyBorder="1"/>
    <xf numFmtId="3" fontId="3" fillId="0" borderId="14" xfId="0" applyNumberFormat="1" applyFont="1" applyBorder="1"/>
    <xf numFmtId="3" fontId="3" fillId="0" borderId="12" xfId="0" applyNumberFormat="1" applyFont="1" applyBorder="1"/>
    <xf numFmtId="3" fontId="3" fillId="0" borderId="3" xfId="0" applyNumberFormat="1" applyFont="1" applyBorder="1"/>
    <xf numFmtId="3" fontId="3" fillId="0" borderId="11" xfId="0" applyNumberFormat="1" applyFont="1" applyBorder="1"/>
    <xf numFmtId="3" fontId="10" fillId="0" borderId="4" xfId="0" applyNumberFormat="1" applyFont="1" applyBorder="1" applyAlignment="1">
      <alignment horizontal="center"/>
    </xf>
    <xf numFmtId="3" fontId="3" fillId="0" borderId="25" xfId="0" applyNumberFormat="1" applyFont="1" applyBorder="1"/>
    <xf numFmtId="2" fontId="3" fillId="0" borderId="30" xfId="0" applyNumberFormat="1" applyFont="1" applyBorder="1"/>
    <xf numFmtId="2" fontId="3" fillId="0" borderId="31" xfId="0" applyNumberFormat="1" applyFont="1" applyBorder="1"/>
    <xf numFmtId="3" fontId="3" fillId="0" borderId="28" xfId="0" applyNumberFormat="1" applyFont="1" applyBorder="1"/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0" fontId="0" fillId="0" borderId="35" xfId="0" applyBorder="1"/>
    <xf numFmtId="0" fontId="0" fillId="0" borderId="36" xfId="0" applyBorder="1"/>
    <xf numFmtId="3" fontId="8" fillId="0" borderId="37" xfId="0" applyNumberFormat="1" applyFont="1" applyBorder="1"/>
    <xf numFmtId="3" fontId="8" fillId="0" borderId="38" xfId="0" applyNumberFormat="1" applyFont="1" applyBorder="1"/>
    <xf numFmtId="4" fontId="0" fillId="0" borderId="38" xfId="0" applyNumberFormat="1" applyBorder="1"/>
    <xf numFmtId="4" fontId="3" fillId="0" borderId="0" xfId="0" applyNumberFormat="1" applyFont="1" applyBorder="1"/>
    <xf numFmtId="4" fontId="0" fillId="0" borderId="0" xfId="0" applyNumberFormat="1" applyBorder="1"/>
    <xf numFmtId="4" fontId="4" fillId="0" borderId="39" xfId="0" applyNumberFormat="1" applyFont="1" applyBorder="1"/>
    <xf numFmtId="4" fontId="2" fillId="0" borderId="39" xfId="0" applyNumberFormat="1" applyFont="1" applyBorder="1"/>
    <xf numFmtId="3" fontId="8" fillId="0" borderId="40" xfId="0" applyNumberFormat="1" applyFont="1" applyBorder="1"/>
    <xf numFmtId="3" fontId="3" fillId="0" borderId="0" xfId="0" applyNumberFormat="1" applyFont="1" applyBorder="1"/>
    <xf numFmtId="4" fontId="4" fillId="0" borderId="41" xfId="0" applyNumberFormat="1" applyFont="1" applyBorder="1"/>
    <xf numFmtId="3" fontId="8" fillId="0" borderId="4" xfId="0" applyNumberFormat="1" applyFont="1" applyBorder="1"/>
    <xf numFmtId="3" fontId="8" fillId="0" borderId="11" xfId="0" applyNumberFormat="1" applyFont="1" applyBorder="1"/>
    <xf numFmtId="3" fontId="8" fillId="0" borderId="0" xfId="0" applyNumberFormat="1" applyFont="1"/>
    <xf numFmtId="3" fontId="8" fillId="0" borderId="18" xfId="0" applyNumberFormat="1" applyFont="1" applyBorder="1"/>
    <xf numFmtId="4" fontId="9" fillId="0" borderId="13" xfId="0" applyNumberFormat="1" applyFont="1" applyBorder="1"/>
    <xf numFmtId="4" fontId="9" fillId="0" borderId="37" xfId="0" applyNumberFormat="1" applyFont="1" applyBorder="1"/>
    <xf numFmtId="4" fontId="9" fillId="0" borderId="2" xfId="0" applyNumberFormat="1" applyFont="1" applyBorder="1"/>
    <xf numFmtId="4" fontId="9" fillId="0" borderId="4" xfId="0" applyNumberFormat="1" applyFont="1" applyBorder="1"/>
    <xf numFmtId="4" fontId="9" fillId="0" borderId="11" xfId="0" applyNumberFormat="1" applyFont="1" applyBorder="1"/>
    <xf numFmtId="14" fontId="0" fillId="0" borderId="0" xfId="0" applyNumberFormat="1"/>
    <xf numFmtId="0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/>
    </xf>
    <xf numFmtId="0" fontId="8" fillId="0" borderId="0" xfId="0" applyFont="1"/>
    <xf numFmtId="4" fontId="13" fillId="0" borderId="16" xfId="0" applyNumberFormat="1" applyFont="1" applyBorder="1"/>
    <xf numFmtId="4" fontId="13" fillId="0" borderId="15" xfId="0" applyNumberFormat="1" applyFont="1" applyBorder="1"/>
    <xf numFmtId="2" fontId="14" fillId="0" borderId="1" xfId="0" applyNumberFormat="1" applyFont="1" applyBorder="1"/>
    <xf numFmtId="4" fontId="14" fillId="0" borderId="22" xfId="0" applyNumberFormat="1" applyFont="1" applyBorder="1"/>
    <xf numFmtId="2" fontId="14" fillId="0" borderId="2" xfId="0" applyNumberFormat="1" applyFont="1" applyBorder="1"/>
    <xf numFmtId="4" fontId="14" fillId="0" borderId="12" xfId="0" applyNumberFormat="1" applyFont="1" applyBorder="1"/>
    <xf numFmtId="2" fontId="14" fillId="0" borderId="5" xfId="0" applyNumberFormat="1" applyFont="1" applyBorder="1"/>
    <xf numFmtId="4" fontId="14" fillId="0" borderId="13" xfId="0" applyNumberFormat="1" applyFont="1" applyBorder="1"/>
    <xf numFmtId="0" fontId="13" fillId="0" borderId="0" xfId="0" applyFont="1"/>
    <xf numFmtId="4" fontId="13" fillId="0" borderId="13" xfId="0" applyNumberFormat="1" applyFont="1" applyBorder="1"/>
    <xf numFmtId="3" fontId="13" fillId="0" borderId="13" xfId="0" applyNumberFormat="1" applyFont="1" applyBorder="1"/>
    <xf numFmtId="4" fontId="13" fillId="0" borderId="8" xfId="0" applyNumberFormat="1" applyFont="1" applyBorder="1"/>
    <xf numFmtId="4" fontId="14" fillId="0" borderId="24" xfId="0" applyNumberFormat="1" applyFont="1" applyBorder="1"/>
    <xf numFmtId="4" fontId="14" fillId="0" borderId="29" xfId="0" applyNumberFormat="1" applyFont="1" applyBorder="1"/>
    <xf numFmtId="2" fontId="14" fillId="0" borderId="10" xfId="0" applyNumberFormat="1" applyFont="1" applyBorder="1"/>
    <xf numFmtId="3" fontId="14" fillId="0" borderId="14" xfId="0" applyNumberFormat="1" applyFont="1" applyBorder="1"/>
    <xf numFmtId="4" fontId="14" fillId="0" borderId="28" xfId="0" applyNumberFormat="1" applyFont="1" applyBorder="1"/>
    <xf numFmtId="4" fontId="14" fillId="0" borderId="14" xfId="0" applyNumberFormat="1" applyFont="1" applyBorder="1"/>
    <xf numFmtId="2" fontId="14" fillId="0" borderId="27" xfId="0" applyNumberFormat="1" applyFont="1" applyBorder="1"/>
    <xf numFmtId="3" fontId="14" fillId="0" borderId="12" xfId="0" applyNumberFormat="1" applyFont="1" applyBorder="1"/>
    <xf numFmtId="4" fontId="14" fillId="0" borderId="3" xfId="0" applyNumberFormat="1" applyFont="1" applyBorder="1"/>
    <xf numFmtId="2" fontId="14" fillId="0" borderId="3" xfId="0" applyNumberFormat="1" applyFont="1" applyBorder="1"/>
    <xf numFmtId="3" fontId="14" fillId="0" borderId="3" xfId="0" applyNumberFormat="1" applyFont="1" applyBorder="1"/>
    <xf numFmtId="4" fontId="14" fillId="0" borderId="11" xfId="0" applyNumberFormat="1" applyFont="1" applyBorder="1"/>
    <xf numFmtId="3" fontId="14" fillId="0" borderId="11" xfId="0" applyNumberFormat="1" applyFont="1" applyBorder="1"/>
    <xf numFmtId="4" fontId="14" fillId="0" borderId="17" xfId="0" applyNumberFormat="1" applyFont="1" applyBorder="1"/>
    <xf numFmtId="4" fontId="14" fillId="0" borderId="0" xfId="0" applyNumberFormat="1" applyFont="1"/>
    <xf numFmtId="2" fontId="14" fillId="0" borderId="0" xfId="0" applyNumberFormat="1" applyFont="1"/>
    <xf numFmtId="3" fontId="14" fillId="0" borderId="0" xfId="0" applyNumberFormat="1" applyFont="1"/>
    <xf numFmtId="4" fontId="14" fillId="0" borderId="38" xfId="0" applyNumberFormat="1" applyFont="1" applyBorder="1"/>
    <xf numFmtId="3" fontId="14" fillId="0" borderId="40" xfId="0" applyNumberFormat="1" applyFont="1" applyBorder="1"/>
    <xf numFmtId="4" fontId="14" fillId="0" borderId="0" xfId="0" applyNumberFormat="1" applyFont="1" applyBorder="1"/>
    <xf numFmtId="3" fontId="14" fillId="0" borderId="0" xfId="0" applyNumberFormat="1" applyFont="1" applyBorder="1"/>
    <xf numFmtId="4" fontId="13" fillId="0" borderId="39" xfId="0" applyNumberFormat="1" applyFont="1" applyBorder="1"/>
    <xf numFmtId="4" fontId="13" fillId="0" borderId="41" xfId="0" applyNumberFormat="1" applyFont="1" applyBorder="1"/>
    <xf numFmtId="4" fontId="14" fillId="0" borderId="37" xfId="0" applyNumberFormat="1" applyFont="1" applyBorder="1"/>
    <xf numFmtId="2" fontId="14" fillId="0" borderId="30" xfId="0" applyNumberFormat="1" applyFont="1" applyBorder="1"/>
    <xf numFmtId="2" fontId="14" fillId="0" borderId="0" xfId="0" applyNumberFormat="1" applyFont="1" applyBorder="1"/>
    <xf numFmtId="3" fontId="14" fillId="0" borderId="28" xfId="0" applyNumberFormat="1" applyFont="1" applyBorder="1"/>
    <xf numFmtId="2" fontId="14" fillId="0" borderId="31" xfId="0" applyNumberFormat="1" applyFont="1" applyBorder="1"/>
    <xf numFmtId="4" fontId="14" fillId="0" borderId="2" xfId="0" applyNumberFormat="1" applyFont="1" applyBorder="1"/>
    <xf numFmtId="4" fontId="14" fillId="0" borderId="18" xfId="0" applyNumberFormat="1" applyFont="1" applyBorder="1"/>
    <xf numFmtId="4" fontId="14" fillId="0" borderId="4" xfId="0" applyNumberFormat="1" applyFont="1" applyBorder="1"/>
    <xf numFmtId="4" fontId="13" fillId="0" borderId="6" xfId="0" applyNumberFormat="1" applyFont="1" applyBorder="1"/>
    <xf numFmtId="2" fontId="14" fillId="0" borderId="6" xfId="0" applyNumberFormat="1" applyFont="1" applyBorder="1"/>
    <xf numFmtId="0" fontId="13" fillId="0" borderId="4" xfId="0" applyFont="1" applyBorder="1" applyAlignment="1">
      <alignment horizontal="center"/>
    </xf>
    <xf numFmtId="3" fontId="13" fillId="0" borderId="4" xfId="0" applyNumberFormat="1" applyFont="1" applyFill="1" applyBorder="1" applyAlignment="1">
      <alignment horizontal="center"/>
    </xf>
    <xf numFmtId="2" fontId="13" fillId="0" borderId="4" xfId="0" applyNumberFormat="1" applyFont="1" applyBorder="1"/>
    <xf numFmtId="3" fontId="13" fillId="0" borderId="4" xfId="0" applyNumberFormat="1" applyFont="1" applyBorder="1" applyAlignment="1">
      <alignment horizontal="center"/>
    </xf>
    <xf numFmtId="3" fontId="14" fillId="0" borderId="4" xfId="0" applyNumberFormat="1" applyFont="1" applyBorder="1"/>
    <xf numFmtId="2" fontId="14" fillId="0" borderId="4" xfId="0" applyNumberFormat="1" applyFont="1" applyBorder="1"/>
    <xf numFmtId="4" fontId="14" fillId="0" borderId="8" xfId="0" applyNumberFormat="1" applyFont="1" applyBorder="1"/>
    <xf numFmtId="4" fontId="14" fillId="0" borderId="1" xfId="0" applyNumberFormat="1" applyFont="1" applyBorder="1"/>
    <xf numFmtId="4" fontId="14" fillId="0" borderId="26" xfId="0" applyNumberFormat="1" applyFont="1" applyBorder="1"/>
    <xf numFmtId="3" fontId="14" fillId="0" borderId="25" xfId="0" applyNumberFormat="1" applyFont="1" applyBorder="1"/>
    <xf numFmtId="4" fontId="14" fillId="0" borderId="25" xfId="0" applyNumberFormat="1" applyFont="1" applyBorder="1"/>
    <xf numFmtId="3" fontId="14" fillId="0" borderId="1" xfId="0" applyNumberFormat="1" applyFont="1" applyBorder="1"/>
    <xf numFmtId="0" fontId="14" fillId="0" borderId="8" xfId="0" applyFont="1" applyBorder="1"/>
    <xf numFmtId="0" fontId="14" fillId="0" borderId="11" xfId="0" applyFont="1" applyBorder="1"/>
    <xf numFmtId="3" fontId="14" fillId="0" borderId="8" xfId="0" applyNumberFormat="1" applyFont="1" applyBorder="1"/>
    <xf numFmtId="4" fontId="13" fillId="2" borderId="6" xfId="0" applyNumberFormat="1" applyFont="1" applyFill="1" applyBorder="1"/>
    <xf numFmtId="4" fontId="13" fillId="0" borderId="6" xfId="0" applyNumberFormat="1" applyFont="1" applyFill="1" applyBorder="1"/>
    <xf numFmtId="0" fontId="13" fillId="2" borderId="6" xfId="0" applyFont="1" applyFill="1" applyBorder="1"/>
    <xf numFmtId="0" fontId="13" fillId="0" borderId="15" xfId="0" applyFont="1" applyBorder="1"/>
    <xf numFmtId="0" fontId="14" fillId="0" borderId="22" xfId="0" applyNumberFormat="1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13" xfId="0" applyNumberFormat="1" applyFont="1" applyBorder="1"/>
    <xf numFmtId="0" fontId="14" fillId="0" borderId="14" xfId="0" applyFont="1" applyBorder="1"/>
    <xf numFmtId="0" fontId="14" fillId="0" borderId="3" xfId="0" applyFont="1" applyBorder="1"/>
    <xf numFmtId="0" fontId="13" fillId="0" borderId="16" xfId="0" applyFont="1" applyBorder="1"/>
    <xf numFmtId="0" fontId="14" fillId="0" borderId="17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0" borderId="35" xfId="0" applyFont="1" applyBorder="1"/>
    <xf numFmtId="0" fontId="14" fillId="0" borderId="36" xfId="0" applyFont="1" applyBorder="1"/>
    <xf numFmtId="0" fontId="14" fillId="0" borderId="2" xfId="0" applyFont="1" applyBorder="1"/>
    <xf numFmtId="0" fontId="14" fillId="0" borderId="18" xfId="0" applyFont="1" applyBorder="1"/>
    <xf numFmtId="0" fontId="13" fillId="4" borderId="19" xfId="0" applyFont="1" applyFill="1" applyBorder="1"/>
    <xf numFmtId="0" fontId="14" fillId="0" borderId="4" xfId="0" applyFont="1" applyBorder="1"/>
    <xf numFmtId="0" fontId="14" fillId="0" borderId="23" xfId="0" applyNumberFormat="1" applyFont="1" applyBorder="1"/>
    <xf numFmtId="0" fontId="14" fillId="0" borderId="25" xfId="0" applyNumberFormat="1" applyFont="1" applyBorder="1"/>
    <xf numFmtId="0" fontId="14" fillId="0" borderId="1" xfId="0" applyFont="1" applyBorder="1"/>
    <xf numFmtId="0" fontId="14" fillId="0" borderId="11" xfId="0" applyNumberFormat="1" applyFont="1" applyBorder="1"/>
    <xf numFmtId="0" fontId="13" fillId="4" borderId="20" xfId="0" applyFont="1" applyFill="1" applyBorder="1"/>
    <xf numFmtId="0" fontId="13" fillId="3" borderId="21" xfId="0" applyNumberFormat="1" applyFont="1" applyFill="1" applyBorder="1"/>
    <xf numFmtId="0" fontId="13" fillId="0" borderId="0" xfId="0" applyFont="1" applyBorder="1"/>
    <xf numFmtId="0" fontId="13" fillId="0" borderId="4" xfId="0" applyFont="1" applyBorder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24" workbookViewId="0">
      <selection activeCell="A53" sqref="A53:IV53"/>
    </sheetView>
  </sheetViews>
  <sheetFormatPr defaultRowHeight="12.75" x14ac:dyDescent="0.2"/>
  <cols>
    <col min="1" max="1" width="26" customWidth="1"/>
    <col min="2" max="2" width="10.7109375" customWidth="1"/>
    <col min="3" max="3" width="12.7109375" style="2" customWidth="1"/>
    <col min="4" max="4" width="7.7109375" style="8" hidden="1" customWidth="1"/>
    <col min="5" max="5" width="4.7109375" style="8" customWidth="1"/>
    <col min="6" max="6" width="11" style="2" customWidth="1"/>
    <col min="7" max="7" width="12.7109375" style="2" customWidth="1"/>
    <col min="8" max="8" width="7.7109375" style="8" hidden="1" customWidth="1"/>
  </cols>
  <sheetData>
    <row r="1" spans="1:8" ht="15.75" x14ac:dyDescent="0.25">
      <c r="A1" s="43" t="s">
        <v>41</v>
      </c>
      <c r="B1" s="43"/>
      <c r="C1" s="45"/>
      <c r="D1" s="9"/>
    </row>
    <row r="3" spans="1:8" x14ac:dyDescent="0.2">
      <c r="A3" s="9" t="s">
        <v>0</v>
      </c>
      <c r="B3" s="144" t="s">
        <v>51</v>
      </c>
    </row>
    <row r="4" spans="1:8" ht="8.25" customHeight="1" x14ac:dyDescent="0.2">
      <c r="A4" s="8"/>
      <c r="B4" s="145" t="s">
        <v>52</v>
      </c>
    </row>
    <row r="5" spans="1:8" x14ac:dyDescent="0.2">
      <c r="A5" s="9" t="s">
        <v>1</v>
      </c>
      <c r="B5" s="145" t="s">
        <v>53</v>
      </c>
    </row>
    <row r="6" spans="1:8" ht="8.25" customHeight="1" x14ac:dyDescent="0.2">
      <c r="A6" s="8"/>
      <c r="H6" s="16"/>
    </row>
    <row r="7" spans="1:8" x14ac:dyDescent="0.2">
      <c r="A7" s="9" t="s">
        <v>2</v>
      </c>
      <c r="B7" s="146">
        <v>1400</v>
      </c>
    </row>
    <row r="8" spans="1:8" ht="8.25" customHeight="1" x14ac:dyDescent="0.2">
      <c r="A8" s="8"/>
    </row>
    <row r="9" spans="1:8" x14ac:dyDescent="0.2">
      <c r="A9" s="9" t="s">
        <v>3</v>
      </c>
      <c r="B9" s="146">
        <v>9</v>
      </c>
    </row>
    <row r="11" spans="1:8" x14ac:dyDescent="0.2">
      <c r="B11" s="18" t="s">
        <v>4</v>
      </c>
      <c r="C11" s="46"/>
      <c r="F11" s="106" t="s">
        <v>5</v>
      </c>
      <c r="G11" s="46"/>
    </row>
    <row r="12" spans="1:8" x14ac:dyDescent="0.2">
      <c r="A12" s="6" t="s">
        <v>6</v>
      </c>
      <c r="B12" s="17" t="s">
        <v>40</v>
      </c>
      <c r="C12" s="52" t="s">
        <v>42</v>
      </c>
      <c r="D12" s="10" t="s">
        <v>7</v>
      </c>
      <c r="F12" s="107" t="s">
        <v>40</v>
      </c>
      <c r="G12" s="52" t="s">
        <v>42</v>
      </c>
      <c r="H12" s="10" t="s">
        <v>7</v>
      </c>
    </row>
    <row r="13" spans="1:8" x14ac:dyDescent="0.2">
      <c r="B13" s="7" t="s">
        <v>43</v>
      </c>
      <c r="C13" s="7" t="s">
        <v>43</v>
      </c>
      <c r="F13" s="108" t="s">
        <v>43</v>
      </c>
      <c r="G13" s="7" t="s">
        <v>43</v>
      </c>
    </row>
    <row r="14" spans="1:8" x14ac:dyDescent="0.2">
      <c r="A14" s="37" t="s">
        <v>8</v>
      </c>
      <c r="B14" s="53">
        <f>SUM(B15:B24)</f>
        <v>1910000</v>
      </c>
      <c r="C14" s="54">
        <f>SUM(C15:C24)</f>
        <v>1920000</v>
      </c>
      <c r="D14" s="11">
        <f>SUM(C14/B14)</f>
        <v>1.0052356020942408</v>
      </c>
      <c r="F14" s="53">
        <f>F15+F16+F17</f>
        <v>366000</v>
      </c>
      <c r="G14" s="54">
        <f>G15+G16+G20+G21+G22+G23+G17</f>
        <v>565000</v>
      </c>
      <c r="H14" s="11">
        <f>G14/F14*100</f>
        <v>154.37158469945356</v>
      </c>
    </row>
    <row r="15" spans="1:8" x14ac:dyDescent="0.2">
      <c r="A15" s="50" t="s">
        <v>9</v>
      </c>
      <c r="B15" s="91">
        <v>1700000</v>
      </c>
      <c r="C15" s="55">
        <v>1700000</v>
      </c>
      <c r="D15" s="12">
        <f>C15/B15*100</f>
        <v>100</v>
      </c>
      <c r="F15" s="91">
        <v>340000</v>
      </c>
      <c r="G15" s="55">
        <v>520000</v>
      </c>
      <c r="H15" s="12">
        <f>G15/F15*100</f>
        <v>152.94117647058823</v>
      </c>
    </row>
    <row r="16" spans="1:8" x14ac:dyDescent="0.2">
      <c r="A16" s="34" t="s">
        <v>10</v>
      </c>
      <c r="B16" s="92">
        <v>200000</v>
      </c>
      <c r="C16" s="57">
        <v>200000</v>
      </c>
      <c r="D16" s="13">
        <f>C16/B16*100</f>
        <v>100</v>
      </c>
      <c r="F16" s="92">
        <v>25000</v>
      </c>
      <c r="G16" s="57">
        <v>40000</v>
      </c>
      <c r="H16" s="13">
        <f>G16/F16*100</f>
        <v>160</v>
      </c>
    </row>
    <row r="17" spans="1:9" s="1" customFormat="1" x14ac:dyDescent="0.2">
      <c r="A17" s="35" t="s">
        <v>39</v>
      </c>
      <c r="B17" s="93">
        <v>10000</v>
      </c>
      <c r="C17" s="59">
        <v>20000</v>
      </c>
      <c r="D17" s="9"/>
      <c r="E17" s="9"/>
      <c r="F17" s="93">
        <v>1000</v>
      </c>
      <c r="G17" s="138">
        <v>5000</v>
      </c>
      <c r="H17" s="9"/>
    </row>
    <row r="18" spans="1:9" s="1" customFormat="1" x14ac:dyDescent="0.2">
      <c r="A18" s="40"/>
      <c r="B18" s="60"/>
      <c r="C18" s="59"/>
      <c r="F18" s="109"/>
      <c r="G18" s="78"/>
    </row>
    <row r="19" spans="1:9" s="1" customFormat="1" x14ac:dyDescent="0.2">
      <c r="A19" s="41"/>
      <c r="B19" s="60"/>
      <c r="C19" s="59"/>
      <c r="F19" s="109"/>
      <c r="G19" s="101"/>
    </row>
    <row r="20" spans="1:9" x14ac:dyDescent="0.2">
      <c r="A20" s="35"/>
      <c r="B20" s="61"/>
      <c r="C20" s="103"/>
      <c r="D20" s="27" t="e">
        <f>C20/B20*100</f>
        <v>#DIV/0!</v>
      </c>
      <c r="F20" s="110"/>
      <c r="G20" s="102"/>
      <c r="H20" s="100" t="e">
        <f>G20/F20*100</f>
        <v>#DIV/0!</v>
      </c>
    </row>
    <row r="21" spans="1:9" x14ac:dyDescent="0.2">
      <c r="A21" s="36"/>
      <c r="B21" s="73"/>
      <c r="C21" s="102"/>
      <c r="D21" s="100" t="e">
        <f>C21/B21*100</f>
        <v>#DIV/0!</v>
      </c>
      <c r="F21" s="110"/>
      <c r="G21" s="102"/>
      <c r="H21" s="100" t="e">
        <f>G21/F21*100</f>
        <v>#DIV/0!</v>
      </c>
      <c r="I21" s="28"/>
    </row>
    <row r="22" spans="1:9" x14ac:dyDescent="0.2">
      <c r="A22" s="34"/>
      <c r="B22" s="56"/>
      <c r="C22" s="57"/>
      <c r="D22" s="13" t="e">
        <f>C22/B22*100</f>
        <v>#DIV/0!</v>
      </c>
      <c r="F22" s="111"/>
      <c r="G22" s="57"/>
      <c r="H22" s="13" t="e">
        <f>G22/F22*100</f>
        <v>#DIV/0!</v>
      </c>
      <c r="I22" s="28"/>
    </row>
    <row r="23" spans="1:9" x14ac:dyDescent="0.2">
      <c r="A23" s="5"/>
      <c r="B23" s="58"/>
      <c r="C23" s="63"/>
      <c r="D23" s="14" t="e">
        <f>C23/B23*100</f>
        <v>#DIV/0!</v>
      </c>
      <c r="F23" s="112"/>
      <c r="G23" s="63"/>
      <c r="H23" s="14" t="e">
        <f>G23/F23*100</f>
        <v>#DIV/0!</v>
      </c>
      <c r="I23" s="28"/>
    </row>
    <row r="24" spans="1:9" x14ac:dyDescent="0.2">
      <c r="A24" s="32"/>
      <c r="B24" s="64"/>
      <c r="C24" s="65"/>
      <c r="F24" s="113"/>
      <c r="G24" s="65"/>
    </row>
    <row r="25" spans="1:9" x14ac:dyDescent="0.2">
      <c r="A25" s="38" t="s">
        <v>11</v>
      </c>
      <c r="B25" s="53">
        <f>SUM(B26:B30)</f>
        <v>375000</v>
      </c>
      <c r="C25" s="54">
        <f>SUM(C26:C30)</f>
        <v>365000</v>
      </c>
      <c r="D25" s="11">
        <f t="shared" ref="D25:D30" si="0">C25/B25*100</f>
        <v>97.333333333333343</v>
      </c>
      <c r="F25" s="53">
        <f>F26+F27+F28+F29+F30</f>
        <v>213000</v>
      </c>
      <c r="G25" s="54">
        <f>G26+G27+G28+G29+G30</f>
        <v>269000</v>
      </c>
      <c r="H25" s="11">
        <f t="shared" ref="H25:H30" si="1">G25/F25*100</f>
        <v>126.29107981220658</v>
      </c>
    </row>
    <row r="26" spans="1:9" x14ac:dyDescent="0.2">
      <c r="A26" s="39" t="s">
        <v>12</v>
      </c>
      <c r="B26" s="94">
        <v>160000</v>
      </c>
      <c r="C26" s="66">
        <v>160000</v>
      </c>
      <c r="D26" s="12">
        <f t="shared" si="0"/>
        <v>100</v>
      </c>
      <c r="F26" s="91">
        <v>63000</v>
      </c>
      <c r="G26" s="55">
        <v>98000</v>
      </c>
      <c r="H26" s="12">
        <f t="shared" si="1"/>
        <v>155.55555555555557</v>
      </c>
    </row>
    <row r="27" spans="1:9" x14ac:dyDescent="0.2">
      <c r="A27" s="35" t="s">
        <v>13</v>
      </c>
      <c r="B27" s="93">
        <v>25000</v>
      </c>
      <c r="C27" s="67">
        <v>25000</v>
      </c>
      <c r="D27" s="13">
        <f t="shared" si="0"/>
        <v>100</v>
      </c>
      <c r="F27" s="92">
        <v>5000</v>
      </c>
      <c r="G27" s="57">
        <v>8000</v>
      </c>
      <c r="H27" s="13">
        <f t="shared" si="1"/>
        <v>160</v>
      </c>
    </row>
    <row r="28" spans="1:9" x14ac:dyDescent="0.2">
      <c r="A28" s="35" t="s">
        <v>14</v>
      </c>
      <c r="B28" s="93">
        <v>30000</v>
      </c>
      <c r="C28" s="67">
        <v>30000</v>
      </c>
      <c r="D28" s="13">
        <f t="shared" si="0"/>
        <v>100</v>
      </c>
      <c r="F28" s="92">
        <v>25000</v>
      </c>
      <c r="G28" s="57">
        <v>23000</v>
      </c>
      <c r="H28" s="13">
        <f t="shared" si="1"/>
        <v>92</v>
      </c>
    </row>
    <row r="29" spans="1:9" x14ac:dyDescent="0.2">
      <c r="A29" s="5" t="s">
        <v>15</v>
      </c>
      <c r="B29" s="93">
        <v>160000</v>
      </c>
      <c r="C29" s="67">
        <v>150000</v>
      </c>
      <c r="D29" s="13">
        <f t="shared" si="0"/>
        <v>93.75</v>
      </c>
      <c r="F29" s="92">
        <v>120000</v>
      </c>
      <c r="G29" s="57">
        <v>140000</v>
      </c>
      <c r="H29" s="13">
        <f t="shared" si="1"/>
        <v>116.66666666666667</v>
      </c>
    </row>
    <row r="30" spans="1:9" x14ac:dyDescent="0.2">
      <c r="A30" s="5"/>
      <c r="B30" s="68"/>
      <c r="C30" s="63"/>
      <c r="D30" s="14" t="e">
        <f t="shared" si="0"/>
        <v>#DIV/0!</v>
      </c>
      <c r="F30" s="112"/>
      <c r="G30" s="63"/>
      <c r="H30" s="14" t="e">
        <f t="shared" si="1"/>
        <v>#DIV/0!</v>
      </c>
    </row>
    <row r="31" spans="1:9" hidden="1" x14ac:dyDescent="0.2">
      <c r="B31" s="69"/>
      <c r="C31" s="70"/>
      <c r="D31" s="15"/>
      <c r="F31" s="44"/>
      <c r="G31" s="70"/>
      <c r="H31" s="15"/>
    </row>
    <row r="32" spans="1:9" ht="13.5" thickBot="1" x14ac:dyDescent="0.25">
      <c r="A32" s="38" t="s">
        <v>16</v>
      </c>
      <c r="B32" s="53">
        <f>SUM(B33:B35)</f>
        <v>562000</v>
      </c>
      <c r="C32" s="71">
        <f>SUM(C33:C35)</f>
        <v>478000</v>
      </c>
      <c r="D32" s="11">
        <f>C32/B32*100</f>
        <v>85.053380782918154</v>
      </c>
      <c r="F32" s="53">
        <f>SUM(F33:F35)</f>
        <v>67000</v>
      </c>
      <c r="G32" s="71">
        <f>SUM(G33:G35)</f>
        <v>85000</v>
      </c>
      <c r="H32" s="11">
        <f>G32/F32*100</f>
        <v>126.86567164179105</v>
      </c>
    </row>
    <row r="33" spans="1:8" x14ac:dyDescent="0.2">
      <c r="A33" s="50" t="s">
        <v>17</v>
      </c>
      <c r="B33" s="125"/>
      <c r="C33" s="126"/>
      <c r="D33" s="12" t="e">
        <f>C33/B33*100</f>
        <v>#DIV/0!</v>
      </c>
      <c r="F33" s="131"/>
      <c r="G33" s="126"/>
      <c r="H33" s="12" t="e">
        <f>G33/F33*100</f>
        <v>#DIV/0!</v>
      </c>
    </row>
    <row r="34" spans="1:8" x14ac:dyDescent="0.2">
      <c r="A34" s="35" t="s">
        <v>18</v>
      </c>
      <c r="B34" s="93">
        <v>174000</v>
      </c>
      <c r="C34" s="67">
        <v>140000</v>
      </c>
      <c r="F34" s="105">
        <v>14000</v>
      </c>
      <c r="G34" s="62">
        <v>20000</v>
      </c>
    </row>
    <row r="35" spans="1:8" x14ac:dyDescent="0.2">
      <c r="A35" s="35" t="s">
        <v>19</v>
      </c>
      <c r="B35" s="93">
        <v>388000</v>
      </c>
      <c r="C35" s="67">
        <v>338000</v>
      </c>
      <c r="F35" s="105">
        <v>53000</v>
      </c>
      <c r="G35" s="62">
        <v>65000</v>
      </c>
    </row>
    <row r="36" spans="1:8" hidden="1" x14ac:dyDescent="0.2">
      <c r="B36" s="127"/>
      <c r="C36" s="128"/>
      <c r="D36" s="15"/>
      <c r="F36" s="132"/>
      <c r="G36" s="128"/>
      <c r="H36" s="15"/>
    </row>
    <row r="37" spans="1:8" ht="13.5" thickBot="1" x14ac:dyDescent="0.25">
      <c r="A37" s="38" t="s">
        <v>20</v>
      </c>
      <c r="B37" s="129">
        <f>SUM(B38:B45)</f>
        <v>1561000</v>
      </c>
      <c r="C37" s="130">
        <f>C38+C39+C41+C45+C40</f>
        <v>1760200</v>
      </c>
      <c r="D37" s="11">
        <f>C37/B37*100</f>
        <v>112.76105060858424</v>
      </c>
      <c r="F37" s="133">
        <f>F38+F39+F40+F41+F45</f>
        <v>393000</v>
      </c>
      <c r="G37" s="130">
        <f>G38+G39+G40+G41+G45</f>
        <v>577900</v>
      </c>
      <c r="H37" s="11">
        <f>G37/F37*100</f>
        <v>147.04834605597966</v>
      </c>
    </row>
    <row r="38" spans="1:8" x14ac:dyDescent="0.2">
      <c r="A38" s="119" t="s">
        <v>46</v>
      </c>
      <c r="B38" s="124">
        <v>162000</v>
      </c>
      <c r="C38" s="139">
        <v>180000</v>
      </c>
      <c r="D38" s="116"/>
      <c r="F38" s="124">
        <v>290000</v>
      </c>
      <c r="G38" s="139">
        <v>425000</v>
      </c>
      <c r="H38" s="116"/>
    </row>
    <row r="39" spans="1:8" x14ac:dyDescent="0.2">
      <c r="A39" s="120" t="s">
        <v>47</v>
      </c>
      <c r="B39" s="105">
        <v>50000</v>
      </c>
      <c r="C39" s="102">
        <v>50000</v>
      </c>
      <c r="D39" s="116">
        <f>C39/B39*100</f>
        <v>100</v>
      </c>
      <c r="F39" s="105"/>
      <c r="G39" s="102"/>
      <c r="H39" s="116" t="e">
        <f>G39/F39*100</f>
        <v>#DIV/0!</v>
      </c>
    </row>
    <row r="40" spans="1:8" x14ac:dyDescent="0.2">
      <c r="A40" s="121" t="s">
        <v>44</v>
      </c>
      <c r="B40" s="105">
        <v>1291000</v>
      </c>
      <c r="C40" s="102">
        <v>1465000</v>
      </c>
      <c r="D40" s="80"/>
      <c r="F40" s="105"/>
      <c r="G40" s="102"/>
      <c r="H40" s="80"/>
    </row>
    <row r="41" spans="1:8" x14ac:dyDescent="0.2">
      <c r="A41" s="36" t="s">
        <v>21</v>
      </c>
      <c r="B41" s="105">
        <v>55000</v>
      </c>
      <c r="C41" s="102">
        <v>61200</v>
      </c>
      <c r="F41" s="105">
        <v>99000</v>
      </c>
      <c r="G41" s="102">
        <v>144500</v>
      </c>
    </row>
    <row r="42" spans="1:8" hidden="1" x14ac:dyDescent="0.2">
      <c r="A42" s="122"/>
      <c r="B42" s="105"/>
      <c r="C42" s="102"/>
      <c r="D42" s="100" t="e">
        <f>C42/B42*100</f>
        <v>#DIV/0!</v>
      </c>
      <c r="F42" s="105"/>
      <c r="G42" s="102"/>
      <c r="H42" s="100" t="e">
        <f>G42/F42*100</f>
        <v>#DIV/0!</v>
      </c>
    </row>
    <row r="43" spans="1:8" hidden="1" x14ac:dyDescent="0.2">
      <c r="A43" s="122"/>
      <c r="B43" s="105"/>
      <c r="C43" s="102"/>
      <c r="D43" s="100" t="e">
        <f>C43/B43*100</f>
        <v>#DIV/0!</v>
      </c>
      <c r="F43" s="105"/>
      <c r="G43" s="102"/>
      <c r="H43" s="100" t="e">
        <f>G43/F43*100</f>
        <v>#DIV/0!</v>
      </c>
    </row>
    <row r="44" spans="1:8" hidden="1" x14ac:dyDescent="0.2">
      <c r="A44" s="36"/>
      <c r="B44" s="105"/>
      <c r="C44" s="102"/>
      <c r="D44" s="100" t="e">
        <f>C44/B44*100</f>
        <v>#DIV/0!</v>
      </c>
      <c r="F44" s="105">
        <v>4</v>
      </c>
      <c r="G44" s="102"/>
      <c r="H44" s="100">
        <f>G44/F44*100</f>
        <v>0</v>
      </c>
    </row>
    <row r="45" spans="1:8" x14ac:dyDescent="0.2">
      <c r="A45" s="123" t="s">
        <v>22</v>
      </c>
      <c r="B45" s="105">
        <v>3000</v>
      </c>
      <c r="C45" s="102">
        <v>4000</v>
      </c>
      <c r="D45" s="117">
        <f>C45/B45*100</f>
        <v>133.33333333333331</v>
      </c>
      <c r="F45" s="118">
        <v>4000</v>
      </c>
      <c r="G45" s="102">
        <v>8400</v>
      </c>
      <c r="H45" s="117">
        <f>G45/F45*100</f>
        <v>210</v>
      </c>
    </row>
    <row r="46" spans="1:8" hidden="1" x14ac:dyDescent="0.2">
      <c r="B46" s="69"/>
      <c r="C46" s="70"/>
      <c r="D46" s="15"/>
      <c r="F46" s="44"/>
      <c r="G46" s="70"/>
      <c r="H46" s="15"/>
    </row>
    <row r="47" spans="1:8" ht="13.5" thickBot="1" x14ac:dyDescent="0.25">
      <c r="A47" s="37" t="s">
        <v>23</v>
      </c>
      <c r="B47" s="72">
        <f>SUM(B48:B52)</f>
        <v>133000</v>
      </c>
      <c r="C47" s="54">
        <f>SUM(C48:C52)</f>
        <v>140829.03999999998</v>
      </c>
      <c r="D47" s="11">
        <f>C47/B47*100</f>
        <v>105.88649624060149</v>
      </c>
      <c r="F47" s="72">
        <f>SUM(F48:F52)</f>
        <v>11000</v>
      </c>
      <c r="G47" s="54">
        <f>SUM(G48:G52)</f>
        <v>40742.959999999999</v>
      </c>
      <c r="H47" s="11">
        <f>G47/F47*100</f>
        <v>370.39054545454542</v>
      </c>
    </row>
    <row r="48" spans="1:8" x14ac:dyDescent="0.2">
      <c r="A48" s="35" t="s">
        <v>24</v>
      </c>
      <c r="B48" s="93">
        <v>12000</v>
      </c>
      <c r="C48" s="67">
        <v>20000</v>
      </c>
      <c r="F48" s="67"/>
      <c r="G48" s="67">
        <v>10000</v>
      </c>
    </row>
    <row r="49" spans="1:8" hidden="1" x14ac:dyDescent="0.2">
      <c r="B49" s="136"/>
      <c r="C49" s="70"/>
      <c r="F49" s="70"/>
      <c r="G49" s="70"/>
    </row>
    <row r="50" spans="1:8" x14ac:dyDescent="0.2">
      <c r="A50" s="4" t="s">
        <v>25</v>
      </c>
      <c r="B50" s="104">
        <v>71000</v>
      </c>
      <c r="C50" s="74">
        <v>70829.039999999994</v>
      </c>
      <c r="D50" s="12">
        <f>C50/B50*100</f>
        <v>99.759211267605636</v>
      </c>
      <c r="F50" s="104">
        <v>6000</v>
      </c>
      <c r="G50" s="140">
        <v>5742.96</v>
      </c>
      <c r="H50" s="12">
        <f>G50/F50*100</f>
        <v>95.716000000000008</v>
      </c>
    </row>
    <row r="51" spans="1:8" x14ac:dyDescent="0.2">
      <c r="A51" s="42" t="s">
        <v>38</v>
      </c>
      <c r="B51" s="137">
        <v>20000</v>
      </c>
      <c r="C51" s="75">
        <v>20000</v>
      </c>
      <c r="D51" s="14">
        <f>C51/B51*100</f>
        <v>100</v>
      </c>
      <c r="F51" s="134"/>
      <c r="G51" s="141">
        <v>20000</v>
      </c>
      <c r="H51" s="14" t="e">
        <f>G51/F51*100</f>
        <v>#DIV/0!</v>
      </c>
    </row>
    <row r="52" spans="1:8" x14ac:dyDescent="0.2">
      <c r="A52" s="5" t="s">
        <v>49</v>
      </c>
      <c r="B52" s="95">
        <v>30000</v>
      </c>
      <c r="C52" s="63">
        <v>30000</v>
      </c>
      <c r="D52" s="15"/>
      <c r="F52" s="135">
        <v>5000</v>
      </c>
      <c r="G52" s="142">
        <v>5000</v>
      </c>
      <c r="H52" s="15"/>
    </row>
    <row r="53" spans="1:8" ht="12.75" customHeight="1" x14ac:dyDescent="0.2">
      <c r="A53" s="47" t="s">
        <v>26</v>
      </c>
      <c r="B53" s="76">
        <f>B14+B25+B32+B37+B47</f>
        <v>4541000</v>
      </c>
      <c r="C53" s="77">
        <f>C14+C25+C32+C37+C47</f>
        <v>4664029.04</v>
      </c>
      <c r="D53" s="20">
        <f>C53/B53*100</f>
        <v>102.70929398810836</v>
      </c>
      <c r="F53" s="76">
        <f>F14+F25+F32+F37+F47</f>
        <v>1050000</v>
      </c>
      <c r="G53" s="77">
        <f>G14+G25+G32+G37+G47</f>
        <v>1537642.96</v>
      </c>
      <c r="H53" s="21">
        <f>G53/F53*100</f>
        <v>146.44218666666666</v>
      </c>
    </row>
    <row r="54" spans="1:8" x14ac:dyDescent="0.2">
      <c r="B54" s="44"/>
      <c r="D54" s="15"/>
      <c r="F54" s="44"/>
      <c r="H54" s="15"/>
    </row>
    <row r="55" spans="1:8" x14ac:dyDescent="0.2">
      <c r="A55" s="1" t="s">
        <v>27</v>
      </c>
      <c r="B55" s="81" t="s">
        <v>40</v>
      </c>
      <c r="C55" s="82" t="s">
        <v>42</v>
      </c>
      <c r="D55" s="19" t="s">
        <v>7</v>
      </c>
      <c r="F55" s="114" t="s">
        <v>40</v>
      </c>
      <c r="G55" s="82" t="s">
        <v>42</v>
      </c>
      <c r="H55" s="19" t="s">
        <v>7</v>
      </c>
    </row>
    <row r="56" spans="1:8" x14ac:dyDescent="0.2">
      <c r="B56" s="44"/>
      <c r="D56" s="15"/>
      <c r="F56" s="44"/>
      <c r="H56" s="15"/>
    </row>
    <row r="57" spans="1:8" x14ac:dyDescent="0.2">
      <c r="A57" s="4" t="s">
        <v>28</v>
      </c>
      <c r="B57" s="96">
        <v>1725000</v>
      </c>
      <c r="C57" s="74">
        <v>1730000</v>
      </c>
      <c r="D57" s="12">
        <f>C57/B57*100</f>
        <v>100.28985507246378</v>
      </c>
      <c r="F57" s="96">
        <v>900000</v>
      </c>
      <c r="G57" s="74">
        <v>1400000</v>
      </c>
      <c r="H57" s="12">
        <f>G57/F57*100</f>
        <v>155.55555555555557</v>
      </c>
    </row>
    <row r="58" spans="1:8" x14ac:dyDescent="0.2">
      <c r="A58" s="29" t="s">
        <v>29</v>
      </c>
      <c r="B58" s="97"/>
      <c r="C58" s="79"/>
      <c r="D58" s="30" t="e">
        <f>C58/B58*100</f>
        <v>#DIV/0!</v>
      </c>
      <c r="F58" s="97"/>
      <c r="G58" s="79"/>
      <c r="H58" s="30" t="e">
        <f>G58/F58*100</f>
        <v>#DIV/0!</v>
      </c>
    </row>
    <row r="59" spans="1:8" x14ac:dyDescent="0.2">
      <c r="A59" s="51" t="s">
        <v>30</v>
      </c>
      <c r="B59" s="98">
        <v>5000</v>
      </c>
      <c r="C59" s="84">
        <v>5000</v>
      </c>
      <c r="D59" s="14">
        <f>C59/B59*100</f>
        <v>100</v>
      </c>
      <c r="F59" s="98">
        <v>180000</v>
      </c>
      <c r="G59" s="84">
        <v>180000</v>
      </c>
      <c r="H59" s="22"/>
    </row>
    <row r="60" spans="1:8" x14ac:dyDescent="0.2">
      <c r="A60" s="83" t="s">
        <v>45</v>
      </c>
      <c r="B60" s="99">
        <v>1291000</v>
      </c>
      <c r="C60" s="85">
        <v>1465000</v>
      </c>
      <c r="D60" s="14"/>
      <c r="F60" s="115"/>
      <c r="G60" s="89"/>
      <c r="H60" s="80"/>
    </row>
    <row r="61" spans="1:8" x14ac:dyDescent="0.2">
      <c r="A61" s="3" t="s">
        <v>31</v>
      </c>
      <c r="B61" s="99"/>
      <c r="C61" s="86"/>
      <c r="D61" s="11" t="e">
        <f>C61/B61*100</f>
        <v>#DIV/0!</v>
      </c>
      <c r="F61" s="99"/>
      <c r="G61" s="86"/>
      <c r="H61" s="11" t="e">
        <f>G61/F61*100</f>
        <v>#DIV/0!</v>
      </c>
    </row>
    <row r="62" spans="1:8" ht="12.75" customHeight="1" x14ac:dyDescent="0.2">
      <c r="A62" s="3" t="s">
        <v>48</v>
      </c>
      <c r="B62" s="26"/>
      <c r="C62" s="86"/>
      <c r="D62" s="11" t="e">
        <f>C62/B62*100</f>
        <v>#DIV/0!</v>
      </c>
      <c r="F62" s="99"/>
      <c r="G62" s="86"/>
      <c r="H62" s="11" t="e">
        <f>G62/F62*100</f>
        <v>#DIV/0!</v>
      </c>
    </row>
    <row r="63" spans="1:8" x14ac:dyDescent="0.2">
      <c r="A63" s="25"/>
      <c r="B63" s="33"/>
      <c r="C63" s="84"/>
      <c r="D63" s="26"/>
      <c r="F63" s="98"/>
      <c r="G63" s="84"/>
      <c r="H63" s="26"/>
    </row>
    <row r="64" spans="1:8" x14ac:dyDescent="0.2">
      <c r="A64" s="31" t="s">
        <v>32</v>
      </c>
      <c r="B64" s="64"/>
      <c r="C64" s="65"/>
      <c r="D64" s="33"/>
      <c r="F64" s="113"/>
      <c r="G64" s="65"/>
      <c r="H64" s="33"/>
    </row>
    <row r="65" spans="1:9" x14ac:dyDescent="0.2">
      <c r="A65" s="48" t="s">
        <v>33</v>
      </c>
      <c r="B65" s="76">
        <f>SUM(B57:B64)</f>
        <v>3021000</v>
      </c>
      <c r="C65" s="77">
        <f>SUM(C57:C64)</f>
        <v>3200000</v>
      </c>
      <c r="D65" s="20">
        <f>C65/B65*100</f>
        <v>105.92519033432639</v>
      </c>
      <c r="F65" s="76">
        <f>SUM(F57:F64)</f>
        <v>1080000</v>
      </c>
      <c r="G65" s="77">
        <f>SUM(G57:G64)</f>
        <v>1580000</v>
      </c>
      <c r="H65" s="21">
        <f>G65/F65*100</f>
        <v>146.2962962962963</v>
      </c>
    </row>
    <row r="66" spans="1:9" x14ac:dyDescent="0.2">
      <c r="B66" s="69"/>
      <c r="C66" s="70"/>
      <c r="F66" s="69"/>
      <c r="G66" s="70"/>
    </row>
    <row r="67" spans="1:9" ht="15.75" x14ac:dyDescent="0.25">
      <c r="A67" s="49" t="s">
        <v>34</v>
      </c>
      <c r="B67" s="87">
        <f>B53-B65</f>
        <v>1520000</v>
      </c>
      <c r="C67" s="88">
        <f>SUM(C53-C65)</f>
        <v>1464029.04</v>
      </c>
      <c r="D67" s="24"/>
      <c r="F67" s="87">
        <f>F65-F53</f>
        <v>30000</v>
      </c>
      <c r="G67" s="90">
        <f>SUM(G65-G53)</f>
        <v>42357.040000000037</v>
      </c>
      <c r="H67" s="23"/>
      <c r="I67" s="8" t="s">
        <v>35</v>
      </c>
    </row>
    <row r="68" spans="1:9" x14ac:dyDescent="0.2">
      <c r="B68" s="8"/>
      <c r="F68" s="44"/>
      <c r="I68" s="8" t="s">
        <v>36</v>
      </c>
    </row>
    <row r="69" spans="1:9" x14ac:dyDescent="0.2">
      <c r="B69" s="8"/>
    </row>
    <row r="70" spans="1:9" x14ac:dyDescent="0.2">
      <c r="B70" s="8"/>
    </row>
    <row r="71" spans="1:9" x14ac:dyDescent="0.2">
      <c r="A71" s="147" t="s">
        <v>57</v>
      </c>
      <c r="C71" s="44" t="s">
        <v>37</v>
      </c>
    </row>
    <row r="72" spans="1:9" x14ac:dyDescent="0.2">
      <c r="A72" s="143">
        <v>43051</v>
      </c>
    </row>
    <row r="74" spans="1:9" x14ac:dyDescent="0.2">
      <c r="A74" t="s">
        <v>50</v>
      </c>
    </row>
  </sheetData>
  <phoneticPr fontId="3" type="noConversion"/>
  <pageMargins left="0.59055118110236227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C57" sqref="C57"/>
    </sheetView>
  </sheetViews>
  <sheetFormatPr defaultRowHeight="12.75" x14ac:dyDescent="0.2"/>
  <cols>
    <col min="1" max="1" width="26" customWidth="1"/>
    <col min="2" max="2" width="11.5703125" customWidth="1"/>
    <col min="3" max="3" width="12.7109375" customWidth="1"/>
    <col min="4" max="4" width="0" hidden="1" customWidth="1"/>
    <col min="5" max="5" width="4.7109375" customWidth="1"/>
    <col min="6" max="6" width="12.140625" customWidth="1"/>
    <col min="7" max="7" width="12.7109375" customWidth="1"/>
    <col min="8" max="8" width="0" hidden="1" customWidth="1"/>
  </cols>
  <sheetData>
    <row r="1" spans="1:8" ht="15.75" x14ac:dyDescent="0.25">
      <c r="A1" s="43" t="s">
        <v>54</v>
      </c>
      <c r="B1" s="43"/>
      <c r="C1" s="45"/>
      <c r="D1" s="9"/>
      <c r="E1" s="8"/>
      <c r="F1" s="2"/>
      <c r="G1" s="2"/>
      <c r="H1" s="8"/>
    </row>
    <row r="2" spans="1:8" x14ac:dyDescent="0.2">
      <c r="C2" s="2"/>
      <c r="D2" s="8"/>
      <c r="E2" s="8"/>
      <c r="F2" s="2"/>
      <c r="G2" s="2"/>
      <c r="H2" s="8"/>
    </row>
    <row r="3" spans="1:8" ht="12.75" customHeight="1" x14ac:dyDescent="0.2">
      <c r="A3" s="9" t="s">
        <v>0</v>
      </c>
      <c r="B3" s="144" t="s">
        <v>51</v>
      </c>
      <c r="C3" s="2"/>
      <c r="D3" s="8"/>
      <c r="E3" s="8"/>
      <c r="F3" s="2"/>
      <c r="G3" s="2"/>
      <c r="H3" s="8"/>
    </row>
    <row r="4" spans="1:8" x14ac:dyDescent="0.2">
      <c r="A4" s="8"/>
      <c r="B4" s="145" t="s">
        <v>52</v>
      </c>
      <c r="C4" s="2"/>
      <c r="D4" s="8"/>
      <c r="E4" s="8"/>
      <c r="F4" s="2"/>
      <c r="G4" s="2"/>
      <c r="H4" s="8"/>
    </row>
    <row r="5" spans="1:8" x14ac:dyDescent="0.2">
      <c r="A5" s="9" t="s">
        <v>1</v>
      </c>
      <c r="B5" s="145" t="s">
        <v>53</v>
      </c>
      <c r="C5" s="2"/>
      <c r="D5" s="8"/>
      <c r="E5" s="8"/>
      <c r="F5" s="2"/>
      <c r="G5" s="2"/>
      <c r="H5" s="8"/>
    </row>
    <row r="6" spans="1:8" x14ac:dyDescent="0.2">
      <c r="A6" s="8"/>
      <c r="C6" s="2"/>
      <c r="D6" s="8"/>
      <c r="E6" s="8"/>
      <c r="F6" s="2"/>
      <c r="G6" s="2"/>
      <c r="H6" s="16"/>
    </row>
    <row r="7" spans="1:8" x14ac:dyDescent="0.2">
      <c r="A7" s="9" t="s">
        <v>2</v>
      </c>
      <c r="B7" s="146">
        <v>1400</v>
      </c>
      <c r="C7" s="2"/>
      <c r="D7" s="8"/>
      <c r="E7" s="8"/>
      <c r="F7" s="2"/>
      <c r="G7" s="2"/>
      <c r="H7" s="8"/>
    </row>
    <row r="8" spans="1:8" x14ac:dyDescent="0.2">
      <c r="A8" s="8"/>
      <c r="C8" s="2"/>
      <c r="D8" s="8"/>
      <c r="E8" s="8"/>
      <c r="F8" s="2"/>
      <c r="G8" s="2"/>
      <c r="H8" s="8"/>
    </row>
    <row r="9" spans="1:8" x14ac:dyDescent="0.2">
      <c r="A9" s="9" t="s">
        <v>3</v>
      </c>
      <c r="B9" s="146">
        <v>9</v>
      </c>
      <c r="C9" s="2"/>
      <c r="D9" s="8"/>
      <c r="E9" s="8"/>
      <c r="F9" s="2"/>
      <c r="G9" s="2"/>
      <c r="H9" s="8"/>
    </row>
    <row r="10" spans="1:8" x14ac:dyDescent="0.2">
      <c r="C10" s="2"/>
      <c r="D10" s="8"/>
      <c r="E10" s="8"/>
      <c r="F10" s="2"/>
      <c r="G10" s="2"/>
      <c r="H10" s="8"/>
    </row>
    <row r="11" spans="1:8" x14ac:dyDescent="0.2">
      <c r="B11" s="18" t="s">
        <v>4</v>
      </c>
      <c r="C11" s="46"/>
      <c r="D11" s="8"/>
      <c r="E11" s="8"/>
      <c r="F11" s="106" t="s">
        <v>5</v>
      </c>
      <c r="G11" s="46"/>
      <c r="H11" s="8"/>
    </row>
    <row r="12" spans="1:8" ht="12.75" customHeight="1" x14ac:dyDescent="0.2">
      <c r="A12" s="235" t="s">
        <v>6</v>
      </c>
      <c r="B12" s="193" t="s">
        <v>55</v>
      </c>
      <c r="C12" s="194" t="s">
        <v>56</v>
      </c>
      <c r="D12" s="236" t="s">
        <v>7</v>
      </c>
      <c r="E12" s="145"/>
      <c r="F12" s="196" t="s">
        <v>55</v>
      </c>
      <c r="G12" s="194" t="s">
        <v>56</v>
      </c>
      <c r="H12" s="10" t="s">
        <v>7</v>
      </c>
    </row>
    <row r="13" spans="1:8" ht="12.75" customHeight="1" x14ac:dyDescent="0.2">
      <c r="A13" s="145"/>
      <c r="B13" s="237" t="s">
        <v>43</v>
      </c>
      <c r="C13" s="237" t="s">
        <v>43</v>
      </c>
      <c r="D13" s="145"/>
      <c r="E13" s="145"/>
      <c r="F13" s="238" t="s">
        <v>43</v>
      </c>
      <c r="G13" s="237" t="s">
        <v>43</v>
      </c>
      <c r="H13" s="8"/>
    </row>
    <row r="14" spans="1:8" ht="12.75" customHeight="1" thickBot="1" x14ac:dyDescent="0.25">
      <c r="A14" s="211" t="s">
        <v>8</v>
      </c>
      <c r="B14" s="148">
        <f>SUM(B15:B24)</f>
        <v>2112000</v>
      </c>
      <c r="C14" s="149">
        <f>SUM(C15:C24)</f>
        <v>2299000</v>
      </c>
      <c r="D14" s="150">
        <f>SUM(C14/B14)</f>
        <v>1.0885416666666667</v>
      </c>
      <c r="E14" s="145"/>
      <c r="F14" s="148">
        <f>F15+F16+F17</f>
        <v>650000</v>
      </c>
      <c r="G14" s="149">
        <f>G15+G16+G20+G21+G22+G23+G17</f>
        <v>713000</v>
      </c>
      <c r="H14" s="11">
        <f>G14/F14*100</f>
        <v>109.69230769230769</v>
      </c>
    </row>
    <row r="15" spans="1:8" ht="12.75" customHeight="1" x14ac:dyDescent="0.2">
      <c r="A15" s="212" t="s">
        <v>9</v>
      </c>
      <c r="B15" s="151">
        <v>1870000</v>
      </c>
      <c r="C15" s="151">
        <v>2050000</v>
      </c>
      <c r="D15" s="152">
        <f>C15/B15*100</f>
        <v>109.62566844919786</v>
      </c>
      <c r="E15" s="145"/>
      <c r="F15" s="151">
        <v>600000</v>
      </c>
      <c r="G15" s="151">
        <v>660000</v>
      </c>
      <c r="H15" s="12">
        <f>G15/F15*100</f>
        <v>110.00000000000001</v>
      </c>
    </row>
    <row r="16" spans="1:8" ht="12.75" customHeight="1" x14ac:dyDescent="0.2">
      <c r="A16" s="213" t="s">
        <v>10</v>
      </c>
      <c r="B16" s="153">
        <v>220000</v>
      </c>
      <c r="C16" s="153">
        <v>225000</v>
      </c>
      <c r="D16" s="154">
        <f>C16/B16*100</f>
        <v>102.27272727272727</v>
      </c>
      <c r="E16" s="145"/>
      <c r="F16" s="153">
        <v>44000</v>
      </c>
      <c r="G16" s="153">
        <v>46000</v>
      </c>
      <c r="H16" s="13">
        <f>G16/F16*100</f>
        <v>104.54545454545455</v>
      </c>
    </row>
    <row r="17" spans="1:9" ht="12.75" customHeight="1" x14ac:dyDescent="0.2">
      <c r="A17" s="214" t="s">
        <v>58</v>
      </c>
      <c r="B17" s="155">
        <v>22000</v>
      </c>
      <c r="C17" s="155">
        <v>24000</v>
      </c>
      <c r="D17" s="156"/>
      <c r="E17" s="156"/>
      <c r="F17" s="155">
        <v>6000</v>
      </c>
      <c r="G17" s="155">
        <v>7000</v>
      </c>
      <c r="H17" s="9"/>
      <c r="I17" s="1"/>
    </row>
    <row r="18" spans="1:9" ht="12.75" customHeight="1" x14ac:dyDescent="0.2">
      <c r="A18" s="214"/>
      <c r="B18" s="157"/>
      <c r="C18" s="155"/>
      <c r="D18" s="156"/>
      <c r="E18" s="156"/>
      <c r="F18" s="158"/>
      <c r="G18" s="157"/>
      <c r="H18" s="1"/>
      <c r="I18" s="1"/>
    </row>
    <row r="19" spans="1:9" ht="12.75" customHeight="1" x14ac:dyDescent="0.2">
      <c r="A19" s="215"/>
      <c r="B19" s="157"/>
      <c r="C19" s="155"/>
      <c r="D19" s="156"/>
      <c r="E19" s="156"/>
      <c r="F19" s="158"/>
      <c r="G19" s="159"/>
      <c r="H19" s="1"/>
      <c r="I19" s="1"/>
    </row>
    <row r="20" spans="1:9" ht="12.75" customHeight="1" x14ac:dyDescent="0.2">
      <c r="A20" s="214"/>
      <c r="B20" s="160"/>
      <c r="C20" s="161"/>
      <c r="D20" s="162" t="e">
        <f>C20/B20*100</f>
        <v>#DIV/0!</v>
      </c>
      <c r="E20" s="145"/>
      <c r="F20" s="163"/>
      <c r="G20" s="164"/>
      <c r="H20" s="100" t="e">
        <f>G20/F20*100</f>
        <v>#DIV/0!</v>
      </c>
    </row>
    <row r="21" spans="1:9" ht="12.75" customHeight="1" x14ac:dyDescent="0.2">
      <c r="A21" s="216"/>
      <c r="B21" s="165"/>
      <c r="C21" s="164"/>
      <c r="D21" s="166" t="e">
        <f>C21/B21*100</f>
        <v>#DIV/0!</v>
      </c>
      <c r="E21" s="145"/>
      <c r="F21" s="163"/>
      <c r="G21" s="164"/>
      <c r="H21" s="100" t="e">
        <f>G21/F21*100</f>
        <v>#DIV/0!</v>
      </c>
      <c r="I21" s="28"/>
    </row>
    <row r="22" spans="1:9" ht="12.75" customHeight="1" x14ac:dyDescent="0.2">
      <c r="A22" s="213"/>
      <c r="B22" s="153"/>
      <c r="C22" s="153"/>
      <c r="D22" s="154" t="e">
        <f>C22/B22*100</f>
        <v>#DIV/0!</v>
      </c>
      <c r="E22" s="145"/>
      <c r="F22" s="167"/>
      <c r="G22" s="153"/>
      <c r="H22" s="13" t="e">
        <f>G22/F22*100</f>
        <v>#DIV/0!</v>
      </c>
      <c r="I22" s="28"/>
    </row>
    <row r="23" spans="1:9" ht="12.75" customHeight="1" x14ac:dyDescent="0.2">
      <c r="A23" s="217"/>
      <c r="B23" s="155"/>
      <c r="C23" s="168"/>
      <c r="D23" s="169" t="e">
        <f>C23/B23*100</f>
        <v>#DIV/0!</v>
      </c>
      <c r="E23" s="145"/>
      <c r="F23" s="170"/>
      <c r="G23" s="168"/>
      <c r="H23" s="14" t="e">
        <f>G23/F23*100</f>
        <v>#DIV/0!</v>
      </c>
      <c r="I23" s="28"/>
    </row>
    <row r="24" spans="1:9" ht="12.75" customHeight="1" x14ac:dyDescent="0.2">
      <c r="A24" s="206"/>
      <c r="B24" s="171"/>
      <c r="C24" s="171"/>
      <c r="D24" s="145"/>
      <c r="E24" s="145"/>
      <c r="F24" s="172"/>
      <c r="G24" s="171"/>
      <c r="H24" s="8"/>
    </row>
    <row r="25" spans="1:9" ht="12.75" customHeight="1" thickBot="1" x14ac:dyDescent="0.25">
      <c r="A25" s="218" t="s">
        <v>11</v>
      </c>
      <c r="B25" s="148">
        <f>SUM(B26:B30)</f>
        <v>368000</v>
      </c>
      <c r="C25" s="149">
        <f>SUM(C26:C30)</f>
        <v>398000</v>
      </c>
      <c r="D25" s="150">
        <f t="shared" ref="D25:D30" si="0">C25/B25*100</f>
        <v>108.15217391304348</v>
      </c>
      <c r="E25" s="145"/>
      <c r="F25" s="148">
        <f>F26+F27+F28+F29+F30</f>
        <v>285000</v>
      </c>
      <c r="G25" s="149">
        <f>G26+G27+G28+G29+G30</f>
        <v>308000</v>
      </c>
      <c r="H25" s="11">
        <f t="shared" ref="H25:H30" si="1">G25/F25*100</f>
        <v>108.07017543859649</v>
      </c>
    </row>
    <row r="26" spans="1:9" ht="12.75" customHeight="1" x14ac:dyDescent="0.2">
      <c r="A26" s="219" t="s">
        <v>12</v>
      </c>
      <c r="B26" s="173">
        <v>160000</v>
      </c>
      <c r="C26" s="173">
        <v>175000</v>
      </c>
      <c r="D26" s="152">
        <f t="shared" si="0"/>
        <v>109.375</v>
      </c>
      <c r="E26" s="145"/>
      <c r="F26" s="151">
        <v>103000</v>
      </c>
      <c r="G26" s="151">
        <v>113000</v>
      </c>
      <c r="H26" s="12">
        <f t="shared" si="1"/>
        <v>109.70873786407766</v>
      </c>
    </row>
    <row r="27" spans="1:9" ht="12.75" customHeight="1" x14ac:dyDescent="0.2">
      <c r="A27" s="214" t="s">
        <v>13</v>
      </c>
      <c r="B27" s="155">
        <v>28000</v>
      </c>
      <c r="C27" s="155">
        <v>30000</v>
      </c>
      <c r="D27" s="154">
        <f t="shared" si="0"/>
        <v>107.14285714285714</v>
      </c>
      <c r="E27" s="145"/>
      <c r="F27" s="151">
        <v>9000</v>
      </c>
      <c r="G27" s="153">
        <v>10000</v>
      </c>
      <c r="H27" s="13">
        <f t="shared" si="1"/>
        <v>111.11111111111111</v>
      </c>
    </row>
    <row r="28" spans="1:9" ht="12.75" customHeight="1" x14ac:dyDescent="0.2">
      <c r="A28" s="214" t="s">
        <v>14</v>
      </c>
      <c r="B28" s="155">
        <v>30000</v>
      </c>
      <c r="C28" s="155">
        <v>33000</v>
      </c>
      <c r="D28" s="154">
        <f t="shared" si="0"/>
        <v>110.00000000000001</v>
      </c>
      <c r="E28" s="145"/>
      <c r="F28" s="151">
        <v>23000</v>
      </c>
      <c r="G28" s="153">
        <v>25000</v>
      </c>
      <c r="H28" s="13">
        <f t="shared" si="1"/>
        <v>108.69565217391303</v>
      </c>
    </row>
    <row r="29" spans="1:9" ht="12.75" customHeight="1" x14ac:dyDescent="0.2">
      <c r="A29" s="217" t="s">
        <v>15</v>
      </c>
      <c r="B29" s="155">
        <v>150000</v>
      </c>
      <c r="C29" s="155">
        <v>160000</v>
      </c>
      <c r="D29" s="154">
        <f t="shared" si="0"/>
        <v>106.66666666666667</v>
      </c>
      <c r="E29" s="145"/>
      <c r="F29" s="151">
        <v>150000</v>
      </c>
      <c r="G29" s="153">
        <v>160000</v>
      </c>
      <c r="H29" s="13">
        <f t="shared" si="1"/>
        <v>106.66666666666667</v>
      </c>
    </row>
    <row r="30" spans="1:9" ht="12.75" customHeight="1" x14ac:dyDescent="0.2">
      <c r="A30" s="217"/>
      <c r="B30" s="168"/>
      <c r="C30" s="168"/>
      <c r="D30" s="169" t="e">
        <f t="shared" si="0"/>
        <v>#DIV/0!</v>
      </c>
      <c r="E30" s="145"/>
      <c r="F30" s="170"/>
      <c r="G30" s="168"/>
      <c r="H30" s="14" t="e">
        <f t="shared" si="1"/>
        <v>#DIV/0!</v>
      </c>
    </row>
    <row r="31" spans="1:9" ht="12.75" customHeight="1" x14ac:dyDescent="0.2">
      <c r="A31" s="145"/>
      <c r="B31" s="174"/>
      <c r="C31" s="174"/>
      <c r="D31" s="175"/>
      <c r="E31" s="145"/>
      <c r="F31" s="176"/>
      <c r="G31" s="174"/>
      <c r="H31" s="15"/>
    </row>
    <row r="32" spans="1:9" ht="12.75" customHeight="1" thickBot="1" x14ac:dyDescent="0.25">
      <c r="A32" s="218" t="s">
        <v>16</v>
      </c>
      <c r="B32" s="148">
        <f>SUM(B33:B35)</f>
        <v>530000</v>
      </c>
      <c r="C32" s="148">
        <f>SUM(C33:C35)</f>
        <v>576000</v>
      </c>
      <c r="D32" s="150">
        <f>C32/B32*100</f>
        <v>108.67924528301887</v>
      </c>
      <c r="E32" s="145"/>
      <c r="F32" s="148">
        <f>SUM(F33:F35)</f>
        <v>95000</v>
      </c>
      <c r="G32" s="148">
        <f>SUM(G33:G35)</f>
        <v>104000</v>
      </c>
      <c r="H32" s="11">
        <f>G32/F32*100</f>
        <v>109.47368421052633</v>
      </c>
    </row>
    <row r="33" spans="1:8" ht="12.75" customHeight="1" x14ac:dyDescent="0.2">
      <c r="A33" s="212" t="s">
        <v>17</v>
      </c>
      <c r="B33" s="177"/>
      <c r="C33" s="177"/>
      <c r="D33" s="152" t="e">
        <f>C33/B33*100</f>
        <v>#DIV/0!</v>
      </c>
      <c r="E33" s="145"/>
      <c r="F33" s="178"/>
      <c r="G33" s="177"/>
      <c r="H33" s="12" t="e">
        <f>G33/F33*100</f>
        <v>#DIV/0!</v>
      </c>
    </row>
    <row r="34" spans="1:8" ht="12.75" customHeight="1" x14ac:dyDescent="0.2">
      <c r="A34" s="214" t="s">
        <v>18</v>
      </c>
      <c r="B34" s="155">
        <v>160000</v>
      </c>
      <c r="C34" s="155">
        <v>170000</v>
      </c>
      <c r="D34" s="145"/>
      <c r="E34" s="145"/>
      <c r="F34" s="164">
        <v>23000</v>
      </c>
      <c r="G34" s="160">
        <v>25000</v>
      </c>
      <c r="H34" s="8"/>
    </row>
    <row r="35" spans="1:8" ht="12.75" customHeight="1" x14ac:dyDescent="0.2">
      <c r="A35" s="214" t="s">
        <v>19</v>
      </c>
      <c r="B35" s="155">
        <v>370000</v>
      </c>
      <c r="C35" s="155">
        <v>406000</v>
      </c>
      <c r="D35" s="145"/>
      <c r="E35" s="145"/>
      <c r="F35" s="164">
        <v>72000</v>
      </c>
      <c r="G35" s="160">
        <v>79000</v>
      </c>
      <c r="H35" s="8"/>
    </row>
    <row r="36" spans="1:8" ht="12.75" customHeight="1" x14ac:dyDescent="0.2">
      <c r="A36" s="145"/>
      <c r="B36" s="179"/>
      <c r="C36" s="179"/>
      <c r="D36" s="175"/>
      <c r="E36" s="145"/>
      <c r="F36" s="180"/>
      <c r="G36" s="179"/>
      <c r="H36" s="15"/>
    </row>
    <row r="37" spans="1:8" ht="12.75" customHeight="1" thickBot="1" x14ac:dyDescent="0.25">
      <c r="A37" s="218" t="s">
        <v>20</v>
      </c>
      <c r="B37" s="181">
        <f>SUM(B38:B45)</f>
        <v>1908000</v>
      </c>
      <c r="C37" s="181">
        <f>C38+C39+C41+C45+C40</f>
        <v>2098200</v>
      </c>
      <c r="D37" s="150">
        <f>C37/B37*100</f>
        <v>109.96855345911949</v>
      </c>
      <c r="E37" s="145"/>
      <c r="F37" s="182">
        <f>F38+F39+F40+F41+F45</f>
        <v>639400</v>
      </c>
      <c r="G37" s="181">
        <f>G38+G39+G40+G41+G45</f>
        <v>707400</v>
      </c>
      <c r="H37" s="11">
        <f>G37/F37*100</f>
        <v>110.63497028464184</v>
      </c>
    </row>
    <row r="38" spans="1:8" ht="12.75" customHeight="1" x14ac:dyDescent="0.2">
      <c r="A38" s="220" t="s">
        <v>59</v>
      </c>
      <c r="B38" s="183">
        <v>193000</v>
      </c>
      <c r="C38" s="183">
        <v>212000</v>
      </c>
      <c r="D38" s="184"/>
      <c r="E38" s="145"/>
      <c r="F38" s="183">
        <v>470000</v>
      </c>
      <c r="G38" s="183">
        <v>520000</v>
      </c>
      <c r="H38" s="116"/>
    </row>
    <row r="39" spans="1:8" ht="12.75" customHeight="1" x14ac:dyDescent="0.2">
      <c r="A39" s="221" t="s">
        <v>60</v>
      </c>
      <c r="B39" s="164">
        <v>50000</v>
      </c>
      <c r="C39" s="164">
        <v>55000</v>
      </c>
      <c r="D39" s="184">
        <f>C39/B39*100</f>
        <v>110.00000000000001</v>
      </c>
      <c r="E39" s="145"/>
      <c r="F39" s="164"/>
      <c r="G39" s="164"/>
      <c r="H39" s="116" t="e">
        <f>G39/F39*100</f>
        <v>#DIV/0!</v>
      </c>
    </row>
    <row r="40" spans="1:8" ht="12.75" customHeight="1" x14ac:dyDescent="0.2">
      <c r="A40" s="222" t="s">
        <v>44</v>
      </c>
      <c r="B40" s="164">
        <v>1595000</v>
      </c>
      <c r="C40" s="164">
        <v>1755000</v>
      </c>
      <c r="D40" s="185"/>
      <c r="E40" s="145"/>
      <c r="F40" s="164"/>
      <c r="G40" s="164"/>
      <c r="H40" s="80"/>
    </row>
    <row r="41" spans="1:8" ht="12.75" customHeight="1" x14ac:dyDescent="0.2">
      <c r="A41" s="216" t="s">
        <v>21</v>
      </c>
      <c r="B41" s="164">
        <v>66000</v>
      </c>
      <c r="C41" s="164">
        <v>72000</v>
      </c>
      <c r="D41" s="145"/>
      <c r="E41" s="145"/>
      <c r="F41" s="164">
        <v>160000</v>
      </c>
      <c r="G41" s="164">
        <v>177000</v>
      </c>
      <c r="H41" s="8"/>
    </row>
    <row r="42" spans="1:8" ht="12.75" customHeight="1" x14ac:dyDescent="0.2">
      <c r="A42" s="223"/>
      <c r="B42" s="186"/>
      <c r="C42" s="164"/>
      <c r="D42" s="166" t="e">
        <f>C42/B42*100</f>
        <v>#DIV/0!</v>
      </c>
      <c r="E42" s="145"/>
      <c r="F42" s="186"/>
      <c r="G42" s="164"/>
      <c r="H42" s="100" t="e">
        <f>G42/F42*100</f>
        <v>#DIV/0!</v>
      </c>
    </row>
    <row r="43" spans="1:8" ht="12.75" customHeight="1" x14ac:dyDescent="0.2">
      <c r="A43" s="223"/>
      <c r="B43" s="186"/>
      <c r="C43" s="164"/>
      <c r="D43" s="166" t="e">
        <f>C43/B43*100</f>
        <v>#DIV/0!</v>
      </c>
      <c r="E43" s="145"/>
      <c r="F43" s="186"/>
      <c r="G43" s="164"/>
      <c r="H43" s="100" t="e">
        <f>G43/F43*100</f>
        <v>#DIV/0!</v>
      </c>
    </row>
    <row r="44" spans="1:8" ht="12.75" customHeight="1" x14ac:dyDescent="0.2">
      <c r="A44" s="216"/>
      <c r="B44" s="186"/>
      <c r="C44" s="164"/>
      <c r="D44" s="166" t="e">
        <f>C44/B44*100</f>
        <v>#DIV/0!</v>
      </c>
      <c r="E44" s="145"/>
      <c r="F44" s="186"/>
      <c r="G44" s="164"/>
      <c r="H44" s="100" t="e">
        <f>G44/F44*100</f>
        <v>#DIV/0!</v>
      </c>
    </row>
    <row r="45" spans="1:8" ht="12.75" customHeight="1" x14ac:dyDescent="0.2">
      <c r="A45" s="224" t="s">
        <v>22</v>
      </c>
      <c r="B45" s="164">
        <v>4000</v>
      </c>
      <c r="C45" s="164">
        <v>4200</v>
      </c>
      <c r="D45" s="187">
        <f>C45/B45*100</f>
        <v>105</v>
      </c>
      <c r="E45" s="145"/>
      <c r="F45" s="164">
        <v>9400</v>
      </c>
      <c r="G45" s="164">
        <v>10400</v>
      </c>
      <c r="H45" s="117">
        <f>G45/F45*100</f>
        <v>110.63829787234043</v>
      </c>
    </row>
    <row r="46" spans="1:8" ht="12.75" customHeight="1" x14ac:dyDescent="0.2">
      <c r="A46" s="145"/>
      <c r="B46" s="174"/>
      <c r="C46" s="174"/>
      <c r="D46" s="175"/>
      <c r="E46" s="145"/>
      <c r="F46" s="176"/>
      <c r="G46" s="174"/>
      <c r="H46" s="15"/>
    </row>
    <row r="47" spans="1:8" ht="12.75" customHeight="1" thickBot="1" x14ac:dyDescent="0.25">
      <c r="A47" s="211" t="s">
        <v>23</v>
      </c>
      <c r="B47" s="149">
        <f>SUM(B48:B52)</f>
        <v>153373.03999999998</v>
      </c>
      <c r="C47" s="149">
        <f>SUM(C48:C52)</f>
        <v>163373.03999999998</v>
      </c>
      <c r="D47" s="150">
        <f>C47/B47*100</f>
        <v>106.52005072077857</v>
      </c>
      <c r="E47" s="145"/>
      <c r="F47" s="149">
        <f>SUM(F48:F52)</f>
        <v>48122.96</v>
      </c>
      <c r="G47" s="149">
        <f>SUM(G48:G52)</f>
        <v>55122.96</v>
      </c>
      <c r="H47" s="11">
        <f>G47/F47*100</f>
        <v>114.54607114774321</v>
      </c>
    </row>
    <row r="48" spans="1:8" ht="12.75" customHeight="1" x14ac:dyDescent="0.2">
      <c r="A48" s="214" t="s">
        <v>24</v>
      </c>
      <c r="B48" s="155">
        <v>22000</v>
      </c>
      <c r="C48" s="155">
        <v>24000</v>
      </c>
      <c r="D48" s="145"/>
      <c r="E48" s="145"/>
      <c r="F48" s="155">
        <v>11000</v>
      </c>
      <c r="G48" s="155">
        <v>12000</v>
      </c>
      <c r="H48" s="8"/>
    </row>
    <row r="49" spans="1:8" ht="12.75" customHeight="1" x14ac:dyDescent="0.2">
      <c r="A49" s="145"/>
      <c r="B49" s="174"/>
      <c r="C49" s="174"/>
      <c r="D49" s="145"/>
      <c r="E49" s="145"/>
      <c r="F49" s="174"/>
      <c r="G49" s="174"/>
      <c r="H49" s="8"/>
    </row>
    <row r="50" spans="1:8" ht="12.75" customHeight="1" x14ac:dyDescent="0.2">
      <c r="A50" s="225" t="s">
        <v>25</v>
      </c>
      <c r="B50" s="188">
        <v>76373.039999999994</v>
      </c>
      <c r="C50" s="188">
        <v>76373.039999999994</v>
      </c>
      <c r="D50" s="152">
        <f>C50/B50*100</f>
        <v>100</v>
      </c>
      <c r="E50" s="145"/>
      <c r="F50" s="188">
        <v>7122.96</v>
      </c>
      <c r="G50" s="188">
        <v>7122.96</v>
      </c>
      <c r="H50" s="12">
        <f>G50/F50*100</f>
        <v>100</v>
      </c>
    </row>
    <row r="51" spans="1:8" ht="12.75" customHeight="1" x14ac:dyDescent="0.2">
      <c r="A51" s="226" t="s">
        <v>38</v>
      </c>
      <c r="B51" s="189">
        <v>25000</v>
      </c>
      <c r="C51" s="189">
        <v>30000</v>
      </c>
      <c r="D51" s="169">
        <f>C51/B51*100</f>
        <v>120</v>
      </c>
      <c r="E51" s="145"/>
      <c r="F51" s="190">
        <v>25000</v>
      </c>
      <c r="G51" s="190">
        <v>30000</v>
      </c>
      <c r="H51" s="14">
        <f>G51/F51*100</f>
        <v>120</v>
      </c>
    </row>
    <row r="52" spans="1:8" ht="12.75" customHeight="1" thickBot="1" x14ac:dyDescent="0.25">
      <c r="A52" s="217" t="s">
        <v>49</v>
      </c>
      <c r="B52" s="168">
        <v>30000</v>
      </c>
      <c r="C52" s="168">
        <v>33000</v>
      </c>
      <c r="D52" s="175"/>
      <c r="E52" s="145"/>
      <c r="F52" s="171">
        <v>5000</v>
      </c>
      <c r="G52" s="171">
        <v>6000</v>
      </c>
      <c r="H52" s="15"/>
    </row>
    <row r="53" spans="1:8" ht="12.75" customHeight="1" thickBot="1" x14ac:dyDescent="0.25">
      <c r="A53" s="227" t="s">
        <v>26</v>
      </c>
      <c r="B53" s="191">
        <f>B14+B25+B32+B37+B47</f>
        <v>5071373.04</v>
      </c>
      <c r="C53" s="191">
        <f>C14+C25+C32+C37+C47</f>
        <v>5534573.04</v>
      </c>
      <c r="D53" s="192">
        <f>C53/B53*100</f>
        <v>109.13362113862561</v>
      </c>
      <c r="E53" s="145"/>
      <c r="F53" s="191">
        <f>F14+F25+F32+F37+F47</f>
        <v>1717522.96</v>
      </c>
      <c r="G53" s="191">
        <f>G14+G25+G32+G37+G47</f>
        <v>1887522.96</v>
      </c>
      <c r="H53" s="21">
        <f>G53/F53*100</f>
        <v>109.89797539591552</v>
      </c>
    </row>
    <row r="54" spans="1:8" ht="12.75" customHeight="1" x14ac:dyDescent="0.2">
      <c r="A54" s="145"/>
      <c r="B54" s="176"/>
      <c r="C54" s="176"/>
      <c r="D54" s="175"/>
      <c r="E54" s="145"/>
      <c r="F54" s="176"/>
      <c r="G54" s="176"/>
      <c r="H54" s="15"/>
    </row>
    <row r="55" spans="1:8" ht="12.75" customHeight="1" x14ac:dyDescent="0.2">
      <c r="A55" s="156" t="s">
        <v>27</v>
      </c>
      <c r="B55" s="193" t="s">
        <v>55</v>
      </c>
      <c r="C55" s="194" t="s">
        <v>56</v>
      </c>
      <c r="D55" s="195" t="s">
        <v>7</v>
      </c>
      <c r="E55" s="145"/>
      <c r="F55" s="196" t="s">
        <v>55</v>
      </c>
      <c r="G55" s="194" t="s">
        <v>56</v>
      </c>
      <c r="H55" s="19" t="s">
        <v>7</v>
      </c>
    </row>
    <row r="56" spans="1:8" ht="12.75" customHeight="1" x14ac:dyDescent="0.2">
      <c r="A56" s="145"/>
      <c r="B56" s="176"/>
      <c r="C56" s="176"/>
      <c r="D56" s="175"/>
      <c r="E56" s="145"/>
      <c r="F56" s="176"/>
      <c r="G56" s="176"/>
      <c r="H56" s="15"/>
    </row>
    <row r="57" spans="1:8" ht="12.75" customHeight="1" x14ac:dyDescent="0.2">
      <c r="A57" s="225" t="s">
        <v>28</v>
      </c>
      <c r="B57" s="188">
        <v>1870000</v>
      </c>
      <c r="C57" s="188">
        <v>2050000</v>
      </c>
      <c r="D57" s="152">
        <f>C57/B57*100</f>
        <v>109.62566844919786</v>
      </c>
      <c r="E57" s="145"/>
      <c r="F57" s="188">
        <v>1570000</v>
      </c>
      <c r="G57" s="188">
        <v>1722000</v>
      </c>
      <c r="H57" s="12">
        <f>G57/F57*100</f>
        <v>109.68152866242038</v>
      </c>
    </row>
    <row r="58" spans="1:8" ht="12.75" customHeight="1" x14ac:dyDescent="0.2">
      <c r="A58" s="228" t="s">
        <v>29</v>
      </c>
      <c r="B58" s="197"/>
      <c r="C58" s="190"/>
      <c r="D58" s="198" t="e">
        <f>C58/B58*100</f>
        <v>#DIV/0!</v>
      </c>
      <c r="E58" s="145"/>
      <c r="F58" s="188"/>
      <c r="G58" s="190"/>
      <c r="H58" s="30" t="e">
        <f>G58/F58*100</f>
        <v>#DIV/0!</v>
      </c>
    </row>
    <row r="59" spans="1:8" ht="12.75" customHeight="1" x14ac:dyDescent="0.2">
      <c r="A59" s="229" t="s">
        <v>30</v>
      </c>
      <c r="B59" s="199">
        <v>5000</v>
      </c>
      <c r="C59" s="199">
        <v>5000</v>
      </c>
      <c r="D59" s="169">
        <f>C59/B59*100</f>
        <v>100</v>
      </c>
      <c r="E59" s="145"/>
      <c r="F59" s="188">
        <v>193000</v>
      </c>
      <c r="G59" s="199">
        <v>212000</v>
      </c>
      <c r="H59" s="22"/>
    </row>
    <row r="60" spans="1:8" ht="12.75" customHeight="1" x14ac:dyDescent="0.2">
      <c r="A60" s="230" t="s">
        <v>45</v>
      </c>
      <c r="B60" s="200">
        <v>1595000</v>
      </c>
      <c r="C60" s="201">
        <v>1755000</v>
      </c>
      <c r="D60" s="169"/>
      <c r="E60" s="145"/>
      <c r="F60" s="202"/>
      <c r="G60" s="203"/>
      <c r="H60" s="80"/>
    </row>
    <row r="61" spans="1:8" ht="12.75" customHeight="1" x14ac:dyDescent="0.2">
      <c r="A61" s="231" t="s">
        <v>31</v>
      </c>
      <c r="B61" s="204"/>
      <c r="C61" s="200"/>
      <c r="D61" s="150" t="e">
        <f>C61/B61*100</f>
        <v>#DIV/0!</v>
      </c>
      <c r="E61" s="145"/>
      <c r="F61" s="204"/>
      <c r="G61" s="200"/>
      <c r="H61" s="11" t="e">
        <f>G61/F61*100</f>
        <v>#DIV/0!</v>
      </c>
    </row>
    <row r="62" spans="1:8" ht="12.75" customHeight="1" x14ac:dyDescent="0.2">
      <c r="A62" s="231" t="s">
        <v>48</v>
      </c>
      <c r="B62" s="205"/>
      <c r="C62" s="200"/>
      <c r="D62" s="150" t="e">
        <f>C62/B62*100</f>
        <v>#DIV/0!</v>
      </c>
      <c r="E62" s="145"/>
      <c r="F62" s="204"/>
      <c r="G62" s="200"/>
      <c r="H62" s="11" t="e">
        <f>G62/F62*100</f>
        <v>#DIV/0!</v>
      </c>
    </row>
    <row r="63" spans="1:8" ht="12.75" customHeight="1" x14ac:dyDescent="0.2">
      <c r="A63" s="205"/>
      <c r="B63" s="206"/>
      <c r="C63" s="199"/>
      <c r="D63" s="205"/>
      <c r="E63" s="145"/>
      <c r="F63" s="207"/>
      <c r="G63" s="199"/>
      <c r="H63" s="26"/>
    </row>
    <row r="64" spans="1:8" ht="12.75" customHeight="1" thickBot="1" x14ac:dyDescent="0.25">
      <c r="A64" s="232" t="s">
        <v>32</v>
      </c>
      <c r="B64" s="171"/>
      <c r="C64" s="171"/>
      <c r="D64" s="206"/>
      <c r="E64" s="145"/>
      <c r="F64" s="172"/>
      <c r="G64" s="171"/>
      <c r="H64" s="33"/>
    </row>
    <row r="65" spans="1:9" ht="12.75" customHeight="1" thickBot="1" x14ac:dyDescent="0.25">
      <c r="A65" s="233" t="s">
        <v>33</v>
      </c>
      <c r="B65" s="191">
        <f>SUM(B57:B64)</f>
        <v>3470000</v>
      </c>
      <c r="C65" s="191">
        <f>SUM(C57:C64)</f>
        <v>3810000</v>
      </c>
      <c r="D65" s="192">
        <f>C65/B65*100</f>
        <v>109.79827089337175</v>
      </c>
      <c r="E65" s="145"/>
      <c r="F65" s="191">
        <f>SUM(F57:F64)</f>
        <v>1763000</v>
      </c>
      <c r="G65" s="191">
        <f>SUM(G57:G64)</f>
        <v>1934000</v>
      </c>
      <c r="H65" s="21">
        <f>G65/F65*100</f>
        <v>109.69937606352809</v>
      </c>
    </row>
    <row r="66" spans="1:9" ht="12.75" customHeight="1" thickBot="1" x14ac:dyDescent="0.25">
      <c r="A66" s="145"/>
      <c r="B66" s="174"/>
      <c r="C66" s="174"/>
      <c r="D66" s="145"/>
      <c r="E66" s="145"/>
      <c r="F66" s="174"/>
      <c r="G66" s="174"/>
      <c r="H66" s="8"/>
    </row>
    <row r="67" spans="1:9" ht="12.75" customHeight="1" thickBot="1" x14ac:dyDescent="0.25">
      <c r="A67" s="234" t="s">
        <v>34</v>
      </c>
      <c r="B67" s="208">
        <f>B53-B65</f>
        <v>1601373.04</v>
      </c>
      <c r="C67" s="209">
        <f>SUM(C53-C65)</f>
        <v>1724573.04</v>
      </c>
      <c r="D67" s="210"/>
      <c r="E67" s="145"/>
      <c r="F67" s="208">
        <f>F65-F53</f>
        <v>45477.040000000037</v>
      </c>
      <c r="G67" s="208">
        <f>SUM(G65-G53)</f>
        <v>46477.040000000037</v>
      </c>
      <c r="H67" s="23"/>
      <c r="I67" s="8" t="s">
        <v>35</v>
      </c>
    </row>
    <row r="68" spans="1:9" x14ac:dyDescent="0.2">
      <c r="B68" s="8"/>
      <c r="C68" s="2"/>
      <c r="D68" s="8"/>
      <c r="E68" s="8"/>
      <c r="F68" s="44"/>
      <c r="G68" s="2"/>
      <c r="H68" s="8"/>
      <c r="I68" s="8" t="s">
        <v>36</v>
      </c>
    </row>
    <row r="69" spans="1:9" x14ac:dyDescent="0.2">
      <c r="B69" s="8"/>
      <c r="C69" s="2"/>
      <c r="D69" s="8"/>
      <c r="E69" s="8"/>
      <c r="F69" s="2"/>
      <c r="G69" s="2"/>
      <c r="H69" s="8"/>
    </row>
    <row r="70" spans="1:9" x14ac:dyDescent="0.2">
      <c r="A70" s="147" t="s">
        <v>57</v>
      </c>
      <c r="C70" s="44" t="s">
        <v>37</v>
      </c>
      <c r="D70" s="8"/>
      <c r="E70" s="8"/>
      <c r="F70" s="2"/>
      <c r="G70" s="2"/>
      <c r="H70" s="8"/>
    </row>
    <row r="71" spans="1:9" x14ac:dyDescent="0.2">
      <c r="A71" s="143">
        <v>43051</v>
      </c>
      <c r="C71" s="2"/>
      <c r="D71" s="8"/>
      <c r="E71" s="8"/>
      <c r="F71" s="2"/>
      <c r="G71" s="2"/>
      <c r="H71" s="8"/>
    </row>
    <row r="72" spans="1:9" x14ac:dyDescent="0.2">
      <c r="C72" s="2"/>
      <c r="D72" s="8"/>
      <c r="E72" s="8"/>
      <c r="F72" s="2"/>
      <c r="G72" s="2"/>
      <c r="H72" s="8"/>
    </row>
    <row r="73" spans="1:9" x14ac:dyDescent="0.2">
      <c r="A73" t="s">
        <v>50</v>
      </c>
      <c r="C73" s="2"/>
      <c r="D73" s="8"/>
      <c r="E73" s="8"/>
      <c r="F73" s="2"/>
      <c r="G73" s="2"/>
      <c r="H73" s="8"/>
    </row>
  </sheetData>
  <pageMargins left="0.70866141732283472" right="0.70866141732283472" top="0.39370078740157483" bottom="0.3937007874015748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2018</vt:lpstr>
      <vt:lpstr>2019,2020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Reditel</dc:creator>
  <cp:keywords/>
  <dc:description/>
  <cp:lastModifiedBy>Jan Sudek</cp:lastModifiedBy>
  <cp:revision>0</cp:revision>
  <cp:lastPrinted>2017-11-12T19:09:26Z</cp:lastPrinted>
  <dcterms:created xsi:type="dcterms:W3CDTF">1601-01-01T00:00:00Z</dcterms:created>
  <dcterms:modified xsi:type="dcterms:W3CDTF">2018-01-11T12:38:54Z</dcterms:modified>
</cp:coreProperties>
</file>